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\\stl-srv23\users\pveneiker\Desktop\"/>
    </mc:Choice>
  </mc:AlternateContent>
  <xr:revisionPtr revIDLastSave="0" documentId="8_{87E0D6A6-68B7-4C85-9425-8995F73BC92F}" xr6:coauthVersionLast="41" xr6:coauthVersionMax="41" xr10:uidLastSave="{00000000-0000-0000-0000-000000000000}"/>
  <bookViews>
    <workbookView xWindow="28680" yWindow="-120" windowWidth="29040" windowHeight="17640" firstSheet="1" activeTab="2" xr2:uid="{00000000-000D-0000-FFFF-FFFF00000000}"/>
  </bookViews>
  <sheets>
    <sheet name="Loan Schedule" sheetId="2" state="hidden" r:id="rId1"/>
    <sheet name="Cotizador" sheetId="3" r:id="rId2"/>
    <sheet name="Sheet2" sheetId="5" r:id="rId3"/>
  </sheets>
  <definedNames>
    <definedName name="ActualNumberOfPayments">IFERROR(IF(LoanIsGood,IF(PaymentsPerYear=1,1,MATCH(0.01,End_Bal,-1)+1)),"")</definedName>
    <definedName name="ColumnTitle1">PaymentSchedule[[#Headers],[Pago No. ]]</definedName>
    <definedName name="End_Bal">PaymentSchedule[Balance final]</definedName>
    <definedName name="ExtraPayments">'Loan Schedule'!$E$9</definedName>
    <definedName name="InterestRate">'Loan Schedule'!$E$4</definedName>
    <definedName name="LastCol">MATCH(REPT("z",255),'Loan Schedule'!$19:$19)</definedName>
    <definedName name="LastRow">MATCH(9.99E+307,'Loan Schedule'!$B:$B)</definedName>
    <definedName name="LenderName">'Loan Schedule'!$H$9:$I$9</definedName>
    <definedName name="LoanAmount">'Loan Schedule'!$E$3</definedName>
    <definedName name="LoanIsGood">('Loan Schedule'!$E$3*'Loan Schedule'!$E$4*'Loan Schedule'!$E$5*'Loan Schedule'!$E$7)&gt;0</definedName>
    <definedName name="LoanPeriod">'Loan Schedule'!$E$5</definedName>
    <definedName name="LoanStartDate">'Loan Schedule'!$E$7</definedName>
    <definedName name="PaymentsPerYear">'Loan Schedule'!$E$6</definedName>
    <definedName name="_xlnm.Print_Titles" localSheetId="0">'Loan Schedule'!$19:$19</definedName>
    <definedName name="PrintArea_SET">OFFSET('Loan Schedule'!$B$1,,,LastRow,LastCol)</definedName>
    <definedName name="RowTitleRegion1..E9">'Loan Schedule'!$C$3:$D$3</definedName>
    <definedName name="RowTitleRegion2..I7">'Loan Schedule'!$G$3:$H$3</definedName>
    <definedName name="RowTitleRegion3..E9">'Loan Schedule'!$C$9</definedName>
    <definedName name="RowTitleRegion4..H9">'Loan Schedule'!$G$9</definedName>
    <definedName name="ScheduledNumberOfPayments">'Loan Schedule'!$I$4</definedName>
    <definedName name="ScheduledPayment">'Loan Schedule'!$I$3</definedName>
    <definedName name="TotalEarlyPayments">SUM(PaymentSchedule[EXTRA PAYMENT])</definedName>
    <definedName name="TotalInterest">SUM(PaymentSchedule[Interes])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5" l="1"/>
  <c r="J29" i="5"/>
  <c r="M12" i="5"/>
  <c r="K14" i="3" l="1"/>
  <c r="K12" i="3" l="1"/>
  <c r="E5" i="2"/>
  <c r="E75" i="5"/>
  <c r="E4" i="2" s="1"/>
  <c r="E67" i="5"/>
  <c r="K18" i="3" s="1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39" i="5"/>
  <c r="E3" i="2"/>
  <c r="E29" i="5"/>
  <c r="L18" i="3" l="1"/>
  <c r="E30" i="5"/>
  <c r="E7" i="2" l="1"/>
  <c r="I4" i="2" l="1"/>
  <c r="B30" i="2" l="1"/>
  <c r="B32" i="2"/>
  <c r="B34" i="2"/>
  <c r="B36" i="2"/>
  <c r="B38" i="2"/>
  <c r="B40" i="2"/>
  <c r="B42" i="2"/>
  <c r="B44" i="2"/>
  <c r="B46" i="2"/>
  <c r="B48" i="2"/>
  <c r="B31" i="2"/>
  <c r="B33" i="2"/>
  <c r="B35" i="2"/>
  <c r="B37" i="2"/>
  <c r="B39" i="2"/>
  <c r="B41" i="2"/>
  <c r="B43" i="2"/>
  <c r="B45" i="2"/>
  <c r="B47" i="2"/>
  <c r="B49" i="2"/>
  <c r="B51" i="2"/>
  <c r="B50" i="2"/>
  <c r="B57" i="2"/>
  <c r="B58" i="2"/>
  <c r="B55" i="2"/>
  <c r="B56" i="2"/>
  <c r="B53" i="2"/>
  <c r="B54" i="2"/>
  <c r="B61" i="2"/>
  <c r="B62" i="2"/>
  <c r="B65" i="2"/>
  <c r="B66" i="2"/>
  <c r="B73" i="2"/>
  <c r="B74" i="2"/>
  <c r="B81" i="2"/>
  <c r="B82" i="2"/>
  <c r="B83" i="2"/>
  <c r="B85" i="2"/>
  <c r="B87" i="2"/>
  <c r="B89" i="2"/>
  <c r="B91" i="2"/>
  <c r="B93" i="2"/>
  <c r="B95" i="2"/>
  <c r="B97" i="2"/>
  <c r="B64" i="2"/>
  <c r="B71" i="2"/>
  <c r="B72" i="2"/>
  <c r="B79" i="2"/>
  <c r="B80" i="2"/>
  <c r="B69" i="2"/>
  <c r="B70" i="2"/>
  <c r="B77" i="2"/>
  <c r="B78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60" i="2"/>
  <c r="B68" i="2"/>
  <c r="B101" i="2"/>
  <c r="B109" i="2"/>
  <c r="B117" i="2"/>
  <c r="B121" i="2"/>
  <c r="B123" i="2"/>
  <c r="B125" i="2"/>
  <c r="B127" i="2"/>
  <c r="B129" i="2"/>
  <c r="B131" i="2"/>
  <c r="B133" i="2"/>
  <c r="B135" i="2"/>
  <c r="B137" i="2"/>
  <c r="B139" i="2"/>
  <c r="B75" i="2"/>
  <c r="B99" i="2"/>
  <c r="B107" i="2"/>
  <c r="B115" i="2"/>
  <c r="B67" i="2"/>
  <c r="B105" i="2"/>
  <c r="B113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52" i="2"/>
  <c r="B76" i="2"/>
  <c r="B119" i="2"/>
  <c r="B149" i="2"/>
  <c r="B157" i="2"/>
  <c r="B59" i="2"/>
  <c r="B111" i="2"/>
  <c r="B143" i="2"/>
  <c r="B147" i="2"/>
  <c r="B155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63" i="2"/>
  <c r="B103" i="2"/>
  <c r="B153" i="2"/>
  <c r="B161" i="2"/>
  <c r="B141" i="2"/>
  <c r="B164" i="2"/>
  <c r="B172" i="2"/>
  <c r="B180" i="2"/>
  <c r="B190" i="2"/>
  <c r="B194" i="2"/>
  <c r="B198" i="2"/>
  <c r="B202" i="2"/>
  <c r="B206" i="2"/>
  <c r="B207" i="2"/>
  <c r="B214" i="2"/>
  <c r="B215" i="2"/>
  <c r="B222" i="2"/>
  <c r="B223" i="2"/>
  <c r="B230" i="2"/>
  <c r="B231" i="2"/>
  <c r="B232" i="2"/>
  <c r="B234" i="2"/>
  <c r="B236" i="2"/>
  <c r="B238" i="2"/>
  <c r="B240" i="2"/>
  <c r="B242" i="2"/>
  <c r="B244" i="2"/>
  <c r="B246" i="2"/>
  <c r="B248" i="2"/>
  <c r="B250" i="2"/>
  <c r="B145" i="2"/>
  <c r="B166" i="2"/>
  <c r="B174" i="2"/>
  <c r="B182" i="2"/>
  <c r="B191" i="2"/>
  <c r="B195" i="2"/>
  <c r="B199" i="2"/>
  <c r="B203" i="2"/>
  <c r="B205" i="2"/>
  <c r="B212" i="2"/>
  <c r="B213" i="2"/>
  <c r="B220" i="2"/>
  <c r="B221" i="2"/>
  <c r="B228" i="2"/>
  <c r="B229" i="2"/>
  <c r="B159" i="2"/>
  <c r="B168" i="2"/>
  <c r="B176" i="2"/>
  <c r="B184" i="2"/>
  <c r="B188" i="2"/>
  <c r="B192" i="2"/>
  <c r="B196" i="2"/>
  <c r="B200" i="2"/>
  <c r="B204" i="2"/>
  <c r="B210" i="2"/>
  <c r="B211" i="2"/>
  <c r="B218" i="2"/>
  <c r="B219" i="2"/>
  <c r="B226" i="2"/>
  <c r="B227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170" i="2"/>
  <c r="B201" i="2"/>
  <c r="B217" i="2"/>
  <c r="B260" i="2"/>
  <c r="B268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178" i="2"/>
  <c r="B189" i="2"/>
  <c r="B209" i="2"/>
  <c r="B224" i="2"/>
  <c r="B254" i="2"/>
  <c r="B258" i="2"/>
  <c r="B266" i="2"/>
  <c r="B274" i="2"/>
  <c r="B151" i="2"/>
  <c r="B186" i="2"/>
  <c r="B193" i="2"/>
  <c r="B216" i="2"/>
  <c r="B264" i="2"/>
  <c r="B272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270" i="2"/>
  <c r="B359" i="2"/>
  <c r="B363" i="2"/>
  <c r="B367" i="2"/>
  <c r="B371" i="2"/>
  <c r="B375" i="2"/>
  <c r="B378" i="2"/>
  <c r="B262" i="2"/>
  <c r="B197" i="2"/>
  <c r="B208" i="2"/>
  <c r="B225" i="2"/>
  <c r="B252" i="2"/>
  <c r="B361" i="2"/>
  <c r="B365" i="2"/>
  <c r="B369" i="2"/>
  <c r="B373" i="2"/>
  <c r="B377" i="2"/>
  <c r="B256" i="2"/>
  <c r="B28" i="2"/>
  <c r="B27" i="2"/>
  <c r="B20" i="2"/>
  <c r="I3" i="2"/>
  <c r="B26" i="2"/>
  <c r="B25" i="2"/>
  <c r="B24" i="2"/>
  <c r="B23" i="2"/>
  <c r="B22" i="2"/>
  <c r="B29" i="2"/>
  <c r="B21" i="2"/>
  <c r="F377" i="2" l="1"/>
  <c r="G377" i="2"/>
  <c r="F371" i="2"/>
  <c r="G371" i="2"/>
  <c r="G362" i="2"/>
  <c r="F362" i="2"/>
  <c r="G330" i="2"/>
  <c r="F330" i="2"/>
  <c r="G306" i="2"/>
  <c r="F306" i="2"/>
  <c r="G272" i="2"/>
  <c r="F272" i="2"/>
  <c r="F189" i="2"/>
  <c r="G189" i="2"/>
  <c r="F329" i="2"/>
  <c r="G329" i="2"/>
  <c r="G305" i="2"/>
  <c r="F305" i="2"/>
  <c r="F281" i="2"/>
  <c r="G281" i="2"/>
  <c r="F267" i="2"/>
  <c r="G267" i="2"/>
  <c r="F243" i="2"/>
  <c r="G243" i="2"/>
  <c r="F188" i="2"/>
  <c r="G188" i="2"/>
  <c r="F182" i="2"/>
  <c r="G182" i="2"/>
  <c r="G234" i="2"/>
  <c r="F234" i="2"/>
  <c r="G194" i="2"/>
  <c r="F194" i="2"/>
  <c r="F103" i="2"/>
  <c r="G103" i="2"/>
  <c r="F147" i="2"/>
  <c r="G147" i="2"/>
  <c r="F156" i="2"/>
  <c r="G156" i="2"/>
  <c r="F132" i="2"/>
  <c r="G132" i="2"/>
  <c r="F75" i="2"/>
  <c r="G75" i="2"/>
  <c r="F109" i="2"/>
  <c r="G109" i="2"/>
  <c r="F104" i="2"/>
  <c r="G104" i="2"/>
  <c r="F79" i="2"/>
  <c r="G79" i="2"/>
  <c r="F82" i="2"/>
  <c r="G82" i="2"/>
  <c r="F58" i="2"/>
  <c r="G58" i="2"/>
  <c r="F49" i="2"/>
  <c r="G49" i="2"/>
  <c r="F41" i="2"/>
  <c r="G41" i="2"/>
  <c r="F36" i="2"/>
  <c r="G36" i="2"/>
  <c r="F373" i="2"/>
  <c r="G373" i="2"/>
  <c r="G262" i="2"/>
  <c r="F262" i="2"/>
  <c r="F367" i="2"/>
  <c r="G367" i="2"/>
  <c r="G376" i="2"/>
  <c r="F376" i="2"/>
  <c r="G368" i="2"/>
  <c r="F368" i="2"/>
  <c r="G360" i="2"/>
  <c r="F360" i="2"/>
  <c r="G352" i="2"/>
  <c r="F352" i="2"/>
  <c r="G344" i="2"/>
  <c r="F344" i="2"/>
  <c r="G336" i="2"/>
  <c r="F336" i="2"/>
  <c r="G328" i="2"/>
  <c r="F328" i="2"/>
  <c r="G320" i="2"/>
  <c r="F320" i="2"/>
  <c r="G312" i="2"/>
  <c r="F312" i="2"/>
  <c r="G304" i="2"/>
  <c r="F304" i="2"/>
  <c r="G296" i="2"/>
  <c r="F296" i="2"/>
  <c r="G288" i="2"/>
  <c r="F288" i="2"/>
  <c r="G280" i="2"/>
  <c r="F280" i="2"/>
  <c r="G264" i="2"/>
  <c r="F264" i="2"/>
  <c r="F151" i="2"/>
  <c r="G151" i="2"/>
  <c r="G254" i="2"/>
  <c r="F254" i="2"/>
  <c r="F178" i="2"/>
  <c r="G178" i="2"/>
  <c r="F351" i="2"/>
  <c r="G351" i="2"/>
  <c r="F343" i="2"/>
  <c r="G343" i="2"/>
  <c r="F335" i="2"/>
  <c r="G335" i="2"/>
  <c r="F327" i="2"/>
  <c r="G327" i="2"/>
  <c r="F319" i="2"/>
  <c r="G319" i="2"/>
  <c r="F311" i="2"/>
  <c r="G311" i="2"/>
  <c r="G303" i="2"/>
  <c r="F303" i="2"/>
  <c r="G295" i="2"/>
  <c r="F295" i="2"/>
  <c r="G287" i="2"/>
  <c r="F287" i="2"/>
  <c r="F279" i="2"/>
  <c r="G279" i="2"/>
  <c r="F217" i="2"/>
  <c r="G217" i="2"/>
  <c r="F273" i="2"/>
  <c r="G273" i="2"/>
  <c r="F265" i="2"/>
  <c r="G265" i="2"/>
  <c r="F257" i="2"/>
  <c r="G257" i="2"/>
  <c r="F249" i="2"/>
  <c r="G249" i="2"/>
  <c r="F241" i="2"/>
  <c r="G241" i="2"/>
  <c r="F233" i="2"/>
  <c r="G233" i="2"/>
  <c r="G218" i="2"/>
  <c r="F218" i="2"/>
  <c r="G200" i="2"/>
  <c r="F200" i="2"/>
  <c r="F184" i="2"/>
  <c r="G184" i="2"/>
  <c r="F229" i="2"/>
  <c r="G229" i="2"/>
  <c r="F213" i="2"/>
  <c r="G213" i="2"/>
  <c r="F199" i="2"/>
  <c r="G199" i="2"/>
  <c r="F174" i="2"/>
  <c r="G174" i="2"/>
  <c r="G248" i="2"/>
  <c r="F248" i="2"/>
  <c r="G240" i="2"/>
  <c r="F240" i="2"/>
  <c r="G232" i="2"/>
  <c r="F232" i="2"/>
  <c r="G222" i="2"/>
  <c r="F222" i="2"/>
  <c r="G206" i="2"/>
  <c r="F206" i="2"/>
  <c r="G190" i="2"/>
  <c r="F190" i="2"/>
  <c r="F141" i="2"/>
  <c r="G141" i="2"/>
  <c r="F63" i="2"/>
  <c r="G63" i="2"/>
  <c r="F181" i="2"/>
  <c r="G181" i="2"/>
  <c r="F173" i="2"/>
  <c r="G173" i="2"/>
  <c r="F165" i="2"/>
  <c r="G165" i="2"/>
  <c r="F143" i="2"/>
  <c r="G143" i="2"/>
  <c r="F149" i="2"/>
  <c r="G149" i="2"/>
  <c r="F162" i="2"/>
  <c r="G162" i="2"/>
  <c r="F154" i="2"/>
  <c r="G154" i="2"/>
  <c r="F146" i="2"/>
  <c r="G146" i="2"/>
  <c r="F138" i="2"/>
  <c r="G138" i="2"/>
  <c r="F130" i="2"/>
  <c r="G130" i="2"/>
  <c r="F122" i="2"/>
  <c r="G122" i="2"/>
  <c r="F115" i="2"/>
  <c r="G115" i="2"/>
  <c r="F139" i="2"/>
  <c r="G139" i="2"/>
  <c r="F131" i="2"/>
  <c r="G131" i="2"/>
  <c r="F123" i="2"/>
  <c r="G123" i="2"/>
  <c r="F101" i="2"/>
  <c r="G101" i="2"/>
  <c r="F118" i="2"/>
  <c r="G118" i="2"/>
  <c r="F110" i="2"/>
  <c r="G110" i="2"/>
  <c r="F102" i="2"/>
  <c r="G102" i="2"/>
  <c r="F94" i="2"/>
  <c r="G94" i="2"/>
  <c r="F86" i="2"/>
  <c r="G86" i="2"/>
  <c r="F70" i="2"/>
  <c r="G70" i="2"/>
  <c r="F72" i="2"/>
  <c r="G72" i="2"/>
  <c r="F95" i="2"/>
  <c r="G95" i="2"/>
  <c r="F87" i="2"/>
  <c r="G87" i="2"/>
  <c r="F81" i="2"/>
  <c r="G81" i="2"/>
  <c r="F65" i="2"/>
  <c r="G65" i="2"/>
  <c r="F53" i="2"/>
  <c r="G53" i="2"/>
  <c r="F57" i="2"/>
  <c r="G57" i="2"/>
  <c r="F47" i="2"/>
  <c r="G47" i="2"/>
  <c r="F39" i="2"/>
  <c r="G39" i="2"/>
  <c r="F42" i="2"/>
  <c r="G42" i="2"/>
  <c r="F34" i="2"/>
  <c r="G34" i="2"/>
  <c r="F197" i="2"/>
  <c r="G197" i="2"/>
  <c r="G270" i="2"/>
  <c r="F270" i="2"/>
  <c r="G354" i="2"/>
  <c r="F354" i="2"/>
  <c r="G338" i="2"/>
  <c r="F338" i="2"/>
  <c r="G314" i="2"/>
  <c r="F314" i="2"/>
  <c r="G290" i="2"/>
  <c r="F290" i="2"/>
  <c r="F186" i="2"/>
  <c r="G186" i="2"/>
  <c r="F353" i="2"/>
  <c r="G353" i="2"/>
  <c r="F337" i="2"/>
  <c r="G337" i="2"/>
  <c r="F313" i="2"/>
  <c r="G313" i="2"/>
  <c r="G297" i="2"/>
  <c r="F297" i="2"/>
  <c r="G260" i="2"/>
  <c r="F260" i="2"/>
  <c r="F259" i="2"/>
  <c r="G259" i="2"/>
  <c r="F235" i="2"/>
  <c r="G235" i="2"/>
  <c r="G204" i="2"/>
  <c r="F204" i="2"/>
  <c r="G220" i="2"/>
  <c r="F220" i="2"/>
  <c r="G250" i="2"/>
  <c r="F250" i="2"/>
  <c r="F223" i="2"/>
  <c r="G223" i="2"/>
  <c r="F164" i="2"/>
  <c r="G164" i="2"/>
  <c r="F175" i="2"/>
  <c r="G175" i="2"/>
  <c r="F157" i="2"/>
  <c r="G157" i="2"/>
  <c r="F148" i="2"/>
  <c r="G148" i="2"/>
  <c r="F124" i="2"/>
  <c r="G124" i="2"/>
  <c r="F133" i="2"/>
  <c r="G133" i="2"/>
  <c r="F120" i="2"/>
  <c r="G120" i="2"/>
  <c r="F96" i="2"/>
  <c r="G96" i="2"/>
  <c r="F77" i="2"/>
  <c r="G77" i="2"/>
  <c r="F89" i="2"/>
  <c r="G89" i="2"/>
  <c r="F54" i="2"/>
  <c r="G54" i="2"/>
  <c r="F44" i="2"/>
  <c r="G44" i="2"/>
  <c r="G252" i="2"/>
  <c r="F252" i="2"/>
  <c r="F369" i="2"/>
  <c r="G369" i="2"/>
  <c r="F225" i="2"/>
  <c r="G225" i="2"/>
  <c r="G378" i="2"/>
  <c r="F378" i="2"/>
  <c r="F363" i="2"/>
  <c r="G363" i="2"/>
  <c r="G374" i="2"/>
  <c r="F374" i="2"/>
  <c r="G366" i="2"/>
  <c r="F366" i="2"/>
  <c r="G358" i="2"/>
  <c r="F358" i="2"/>
  <c r="G350" i="2"/>
  <c r="F350" i="2"/>
  <c r="G342" i="2"/>
  <c r="F342" i="2"/>
  <c r="G334" i="2"/>
  <c r="F334" i="2"/>
  <c r="G326" i="2"/>
  <c r="F326" i="2"/>
  <c r="G318" i="2"/>
  <c r="F318" i="2"/>
  <c r="G310" i="2"/>
  <c r="F310" i="2"/>
  <c r="G302" i="2"/>
  <c r="F302" i="2"/>
  <c r="G294" i="2"/>
  <c r="F294" i="2"/>
  <c r="G286" i="2"/>
  <c r="F286" i="2"/>
  <c r="G278" i="2"/>
  <c r="F278" i="2"/>
  <c r="G216" i="2"/>
  <c r="F216" i="2"/>
  <c r="G274" i="2"/>
  <c r="F274" i="2"/>
  <c r="G224" i="2"/>
  <c r="F224" i="2"/>
  <c r="F357" i="2"/>
  <c r="G357" i="2"/>
  <c r="F349" i="2"/>
  <c r="G349" i="2"/>
  <c r="F341" i="2"/>
  <c r="G341" i="2"/>
  <c r="F333" i="2"/>
  <c r="G333" i="2"/>
  <c r="F325" i="2"/>
  <c r="G325" i="2"/>
  <c r="F317" i="2"/>
  <c r="G317" i="2"/>
  <c r="F309" i="2"/>
  <c r="G309" i="2"/>
  <c r="G301" i="2"/>
  <c r="F301" i="2"/>
  <c r="G293" i="2"/>
  <c r="F293" i="2"/>
  <c r="G285" i="2"/>
  <c r="F285" i="2"/>
  <c r="F277" i="2"/>
  <c r="G277" i="2"/>
  <c r="F201" i="2"/>
  <c r="G201" i="2"/>
  <c r="F271" i="2"/>
  <c r="G271" i="2"/>
  <c r="F263" i="2"/>
  <c r="G263" i="2"/>
  <c r="F255" i="2"/>
  <c r="G255" i="2"/>
  <c r="F247" i="2"/>
  <c r="G247" i="2"/>
  <c r="F239" i="2"/>
  <c r="G239" i="2"/>
  <c r="F227" i="2"/>
  <c r="G227" i="2"/>
  <c r="F211" i="2"/>
  <c r="G211" i="2"/>
  <c r="G196" i="2"/>
  <c r="F196" i="2"/>
  <c r="F176" i="2"/>
  <c r="G176" i="2"/>
  <c r="G228" i="2"/>
  <c r="F228" i="2"/>
  <c r="G212" i="2"/>
  <c r="F212" i="2"/>
  <c r="F195" i="2"/>
  <c r="G195" i="2"/>
  <c r="F166" i="2"/>
  <c r="G166" i="2"/>
  <c r="G246" i="2"/>
  <c r="F246" i="2"/>
  <c r="G238" i="2"/>
  <c r="F238" i="2"/>
  <c r="F231" i="2"/>
  <c r="G231" i="2"/>
  <c r="F215" i="2"/>
  <c r="G215" i="2"/>
  <c r="G202" i="2"/>
  <c r="F202" i="2"/>
  <c r="F180" i="2"/>
  <c r="G180" i="2"/>
  <c r="F161" i="2"/>
  <c r="G161" i="2"/>
  <c r="F187" i="2"/>
  <c r="G187" i="2"/>
  <c r="F179" i="2"/>
  <c r="G179" i="2"/>
  <c r="F171" i="2"/>
  <c r="G171" i="2"/>
  <c r="F163" i="2"/>
  <c r="G163" i="2"/>
  <c r="F111" i="2"/>
  <c r="G111" i="2"/>
  <c r="F119" i="2"/>
  <c r="G119" i="2"/>
  <c r="F160" i="2"/>
  <c r="G160" i="2"/>
  <c r="F152" i="2"/>
  <c r="G152" i="2"/>
  <c r="F144" i="2"/>
  <c r="G144" i="2"/>
  <c r="F136" i="2"/>
  <c r="G136" i="2"/>
  <c r="F128" i="2"/>
  <c r="G128" i="2"/>
  <c r="F113" i="2"/>
  <c r="G113" i="2"/>
  <c r="F107" i="2"/>
  <c r="G107" i="2"/>
  <c r="F137" i="2"/>
  <c r="G137" i="2"/>
  <c r="F129" i="2"/>
  <c r="G129" i="2"/>
  <c r="F121" i="2"/>
  <c r="G121" i="2"/>
  <c r="F68" i="2"/>
  <c r="G68" i="2"/>
  <c r="F116" i="2"/>
  <c r="G116" i="2"/>
  <c r="F108" i="2"/>
  <c r="G108" i="2"/>
  <c r="F100" i="2"/>
  <c r="G100" i="2"/>
  <c r="F92" i="2"/>
  <c r="G92" i="2"/>
  <c r="F84" i="2"/>
  <c r="G84" i="2"/>
  <c r="F69" i="2"/>
  <c r="G69" i="2"/>
  <c r="F71" i="2"/>
  <c r="G71" i="2"/>
  <c r="F93" i="2"/>
  <c r="G93" i="2"/>
  <c r="F85" i="2"/>
  <c r="G85" i="2"/>
  <c r="F74" i="2"/>
  <c r="G74" i="2"/>
  <c r="F62" i="2"/>
  <c r="G62" i="2"/>
  <c r="F56" i="2"/>
  <c r="G56" i="2"/>
  <c r="F50" i="2"/>
  <c r="G50" i="2"/>
  <c r="F45" i="2"/>
  <c r="G45" i="2"/>
  <c r="F37" i="2"/>
  <c r="G37" i="2"/>
  <c r="F48" i="2"/>
  <c r="G48" i="2"/>
  <c r="F40" i="2"/>
  <c r="G40" i="2"/>
  <c r="F361" i="2"/>
  <c r="G361" i="2"/>
  <c r="G370" i="2"/>
  <c r="F370" i="2"/>
  <c r="G346" i="2"/>
  <c r="F346" i="2"/>
  <c r="G322" i="2"/>
  <c r="F322" i="2"/>
  <c r="G298" i="2"/>
  <c r="F298" i="2"/>
  <c r="G282" i="2"/>
  <c r="F282" i="2"/>
  <c r="G258" i="2"/>
  <c r="F258" i="2"/>
  <c r="F345" i="2"/>
  <c r="G345" i="2"/>
  <c r="F321" i="2"/>
  <c r="G321" i="2"/>
  <c r="G289" i="2"/>
  <c r="F289" i="2"/>
  <c r="F275" i="2"/>
  <c r="G275" i="2"/>
  <c r="F251" i="2"/>
  <c r="G251" i="2"/>
  <c r="F219" i="2"/>
  <c r="G219" i="2"/>
  <c r="F159" i="2"/>
  <c r="G159" i="2"/>
  <c r="F203" i="2"/>
  <c r="G203" i="2"/>
  <c r="G242" i="2"/>
  <c r="F242" i="2"/>
  <c r="F207" i="2"/>
  <c r="G207" i="2"/>
  <c r="F183" i="2"/>
  <c r="G183" i="2"/>
  <c r="F167" i="2"/>
  <c r="G167" i="2"/>
  <c r="F52" i="2"/>
  <c r="G52" i="2"/>
  <c r="F140" i="2"/>
  <c r="G140" i="2"/>
  <c r="F67" i="2"/>
  <c r="G67" i="2"/>
  <c r="F125" i="2"/>
  <c r="G125" i="2"/>
  <c r="F112" i="2"/>
  <c r="G112" i="2"/>
  <c r="F88" i="2"/>
  <c r="G88" i="2"/>
  <c r="F97" i="2"/>
  <c r="G97" i="2"/>
  <c r="F66" i="2"/>
  <c r="G66" i="2"/>
  <c r="G256" i="2"/>
  <c r="F256" i="2"/>
  <c r="F365" i="2"/>
  <c r="G365" i="2"/>
  <c r="G208" i="2"/>
  <c r="F208" i="2"/>
  <c r="F375" i="2"/>
  <c r="G375" i="2"/>
  <c r="F359" i="2"/>
  <c r="G359" i="2"/>
  <c r="G372" i="2"/>
  <c r="F372" i="2"/>
  <c r="G364" i="2"/>
  <c r="F364" i="2"/>
  <c r="G356" i="2"/>
  <c r="F356" i="2"/>
  <c r="G348" i="2"/>
  <c r="F348" i="2"/>
  <c r="G340" i="2"/>
  <c r="F340" i="2"/>
  <c r="G332" i="2"/>
  <c r="F332" i="2"/>
  <c r="G324" i="2"/>
  <c r="F324" i="2"/>
  <c r="G316" i="2"/>
  <c r="F316" i="2"/>
  <c r="G308" i="2"/>
  <c r="F308" i="2"/>
  <c r="G300" i="2"/>
  <c r="F300" i="2"/>
  <c r="G292" i="2"/>
  <c r="F292" i="2"/>
  <c r="G284" i="2"/>
  <c r="F284" i="2"/>
  <c r="G276" i="2"/>
  <c r="F276" i="2"/>
  <c r="F193" i="2"/>
  <c r="G193" i="2"/>
  <c r="G266" i="2"/>
  <c r="F266" i="2"/>
  <c r="F209" i="2"/>
  <c r="G209" i="2"/>
  <c r="F355" i="2"/>
  <c r="G355" i="2"/>
  <c r="F347" i="2"/>
  <c r="G347" i="2"/>
  <c r="F339" i="2"/>
  <c r="G339" i="2"/>
  <c r="F331" i="2"/>
  <c r="G331" i="2"/>
  <c r="F323" i="2"/>
  <c r="G323" i="2"/>
  <c r="F315" i="2"/>
  <c r="G315" i="2"/>
  <c r="G307" i="2"/>
  <c r="F307" i="2"/>
  <c r="G299" i="2"/>
  <c r="F299" i="2"/>
  <c r="G291" i="2"/>
  <c r="F291" i="2"/>
  <c r="G283" i="2"/>
  <c r="F283" i="2"/>
  <c r="G268" i="2"/>
  <c r="F268" i="2"/>
  <c r="F170" i="2"/>
  <c r="G170" i="2"/>
  <c r="F269" i="2"/>
  <c r="G269" i="2"/>
  <c r="F261" i="2"/>
  <c r="G261" i="2"/>
  <c r="F253" i="2"/>
  <c r="G253" i="2"/>
  <c r="F245" i="2"/>
  <c r="G245" i="2"/>
  <c r="F237" i="2"/>
  <c r="G237" i="2"/>
  <c r="G226" i="2"/>
  <c r="F226" i="2"/>
  <c r="G210" i="2"/>
  <c r="F210" i="2"/>
  <c r="G192" i="2"/>
  <c r="F192" i="2"/>
  <c r="F168" i="2"/>
  <c r="G168" i="2"/>
  <c r="F221" i="2"/>
  <c r="G221" i="2"/>
  <c r="F205" i="2"/>
  <c r="G205" i="2"/>
  <c r="F191" i="2"/>
  <c r="G191" i="2"/>
  <c r="F145" i="2"/>
  <c r="G145" i="2"/>
  <c r="G244" i="2"/>
  <c r="F244" i="2"/>
  <c r="G236" i="2"/>
  <c r="F236" i="2"/>
  <c r="G230" i="2"/>
  <c r="F230" i="2"/>
  <c r="G214" i="2"/>
  <c r="F214" i="2"/>
  <c r="G198" i="2"/>
  <c r="F198" i="2"/>
  <c r="F172" i="2"/>
  <c r="G172" i="2"/>
  <c r="F153" i="2"/>
  <c r="G153" i="2"/>
  <c r="F185" i="2"/>
  <c r="G185" i="2"/>
  <c r="F177" i="2"/>
  <c r="G177" i="2"/>
  <c r="F169" i="2"/>
  <c r="G169" i="2"/>
  <c r="F155" i="2"/>
  <c r="G155" i="2"/>
  <c r="F59" i="2"/>
  <c r="G59" i="2"/>
  <c r="F76" i="2"/>
  <c r="G76" i="2"/>
  <c r="F158" i="2"/>
  <c r="G158" i="2"/>
  <c r="F150" i="2"/>
  <c r="G150" i="2"/>
  <c r="F142" i="2"/>
  <c r="G142" i="2"/>
  <c r="F134" i="2"/>
  <c r="G134" i="2"/>
  <c r="F126" i="2"/>
  <c r="G126" i="2"/>
  <c r="F105" i="2"/>
  <c r="G105" i="2"/>
  <c r="F99" i="2"/>
  <c r="G99" i="2"/>
  <c r="F135" i="2"/>
  <c r="G135" i="2"/>
  <c r="F127" i="2"/>
  <c r="G127" i="2"/>
  <c r="F117" i="2"/>
  <c r="G117" i="2"/>
  <c r="F60" i="2"/>
  <c r="G60" i="2"/>
  <c r="F114" i="2"/>
  <c r="G114" i="2"/>
  <c r="F106" i="2"/>
  <c r="G106" i="2"/>
  <c r="F98" i="2"/>
  <c r="G98" i="2"/>
  <c r="F90" i="2"/>
  <c r="G90" i="2"/>
  <c r="F78" i="2"/>
  <c r="G78" i="2"/>
  <c r="F80" i="2"/>
  <c r="G80" i="2"/>
  <c r="F64" i="2"/>
  <c r="G64" i="2"/>
  <c r="F91" i="2"/>
  <c r="G91" i="2"/>
  <c r="F83" i="2"/>
  <c r="G83" i="2"/>
  <c r="F73" i="2"/>
  <c r="G73" i="2"/>
  <c r="F61" i="2"/>
  <c r="G61" i="2"/>
  <c r="F55" i="2"/>
  <c r="G55" i="2"/>
  <c r="F51" i="2"/>
  <c r="G51" i="2"/>
  <c r="F43" i="2"/>
  <c r="G43" i="2"/>
  <c r="F35" i="2"/>
  <c r="G35" i="2"/>
  <c r="F46" i="2"/>
  <c r="G46" i="2"/>
  <c r="F38" i="2"/>
  <c r="G38" i="2"/>
  <c r="C252" i="2"/>
  <c r="E252" i="2"/>
  <c r="C270" i="2"/>
  <c r="E270" i="2"/>
  <c r="E354" i="2"/>
  <c r="C354" i="2"/>
  <c r="E330" i="2"/>
  <c r="C330" i="2"/>
  <c r="E306" i="2"/>
  <c r="C306" i="2"/>
  <c r="E282" i="2"/>
  <c r="C282" i="2"/>
  <c r="C258" i="2"/>
  <c r="E258" i="2"/>
  <c r="C345" i="2"/>
  <c r="E345" i="2"/>
  <c r="C321" i="2"/>
  <c r="E321" i="2"/>
  <c r="C297" i="2"/>
  <c r="E297" i="2"/>
  <c r="C260" i="2"/>
  <c r="E260" i="2"/>
  <c r="C259" i="2"/>
  <c r="E259" i="2"/>
  <c r="E235" i="2"/>
  <c r="C235" i="2"/>
  <c r="C188" i="2"/>
  <c r="E188" i="2"/>
  <c r="E203" i="2"/>
  <c r="C203" i="2"/>
  <c r="C242" i="2"/>
  <c r="E242" i="2"/>
  <c r="C207" i="2"/>
  <c r="E207" i="2"/>
  <c r="C164" i="2"/>
  <c r="E164" i="2"/>
  <c r="E175" i="2"/>
  <c r="C175" i="2"/>
  <c r="C157" i="2"/>
  <c r="E157" i="2"/>
  <c r="C148" i="2"/>
  <c r="E148" i="2"/>
  <c r="E132" i="2"/>
  <c r="C132" i="2"/>
  <c r="E124" i="2"/>
  <c r="C124" i="2"/>
  <c r="E75" i="2"/>
  <c r="C75" i="2"/>
  <c r="C133" i="2"/>
  <c r="E133" i="2"/>
  <c r="C109" i="2"/>
  <c r="E109" i="2"/>
  <c r="E120" i="2"/>
  <c r="C120" i="2"/>
  <c r="E112" i="2"/>
  <c r="C112" i="2"/>
  <c r="E104" i="2"/>
  <c r="C104" i="2"/>
  <c r="E96" i="2"/>
  <c r="C96" i="2"/>
  <c r="E88" i="2"/>
  <c r="C88" i="2"/>
  <c r="E77" i="2"/>
  <c r="C77" i="2"/>
  <c r="E79" i="2"/>
  <c r="C79" i="2"/>
  <c r="C97" i="2"/>
  <c r="E97" i="2"/>
  <c r="C89" i="2"/>
  <c r="E89" i="2"/>
  <c r="C82" i="2"/>
  <c r="E82" i="2"/>
  <c r="C66" i="2"/>
  <c r="E66" i="2"/>
  <c r="C54" i="2"/>
  <c r="E54" i="2"/>
  <c r="C58" i="2"/>
  <c r="E58" i="2"/>
  <c r="E49" i="2"/>
  <c r="C49" i="2"/>
  <c r="E41" i="2"/>
  <c r="C41" i="2"/>
  <c r="E33" i="2"/>
  <c r="K33" i="2" s="1"/>
  <c r="C33" i="2"/>
  <c r="C44" i="2"/>
  <c r="E44" i="2"/>
  <c r="C36" i="2"/>
  <c r="E36" i="2"/>
  <c r="C369" i="2"/>
  <c r="E369" i="2"/>
  <c r="C225" i="2"/>
  <c r="E225" i="2"/>
  <c r="C367" i="2"/>
  <c r="E367" i="2"/>
  <c r="E376" i="2"/>
  <c r="C376" i="2"/>
  <c r="E368" i="2"/>
  <c r="C368" i="2"/>
  <c r="E360" i="2"/>
  <c r="C360" i="2"/>
  <c r="E352" i="2"/>
  <c r="C352" i="2"/>
  <c r="E344" i="2"/>
  <c r="C344" i="2"/>
  <c r="E336" i="2"/>
  <c r="C336" i="2"/>
  <c r="E328" i="2"/>
  <c r="C328" i="2"/>
  <c r="E320" i="2"/>
  <c r="C320" i="2"/>
  <c r="E312" i="2"/>
  <c r="C312" i="2"/>
  <c r="E304" i="2"/>
  <c r="C304" i="2"/>
  <c r="E296" i="2"/>
  <c r="C296" i="2"/>
  <c r="E288" i="2"/>
  <c r="C288" i="2"/>
  <c r="E280" i="2"/>
  <c r="C280" i="2"/>
  <c r="E264" i="2"/>
  <c r="C264" i="2"/>
  <c r="C151" i="2"/>
  <c r="E151" i="2"/>
  <c r="C254" i="2"/>
  <c r="E254" i="2"/>
  <c r="C178" i="2"/>
  <c r="E178" i="2"/>
  <c r="C351" i="2"/>
  <c r="E351" i="2"/>
  <c r="C343" i="2"/>
  <c r="E343" i="2"/>
  <c r="C335" i="2"/>
  <c r="E335" i="2"/>
  <c r="C327" i="2"/>
  <c r="E327" i="2"/>
  <c r="C319" i="2"/>
  <c r="E319" i="2"/>
  <c r="C311" i="2"/>
  <c r="E311" i="2"/>
  <c r="C303" i="2"/>
  <c r="E303" i="2"/>
  <c r="C295" i="2"/>
  <c r="E295" i="2"/>
  <c r="C287" i="2"/>
  <c r="E287" i="2"/>
  <c r="C279" i="2"/>
  <c r="E279" i="2"/>
  <c r="C217" i="2"/>
  <c r="E217" i="2"/>
  <c r="E273" i="2"/>
  <c r="C273" i="2"/>
  <c r="E265" i="2"/>
  <c r="C265" i="2"/>
  <c r="E257" i="2"/>
  <c r="C257" i="2"/>
  <c r="E249" i="2"/>
  <c r="C249" i="2"/>
  <c r="E241" i="2"/>
  <c r="C241" i="2"/>
  <c r="E233" i="2"/>
  <c r="C233" i="2"/>
  <c r="E218" i="2"/>
  <c r="C218" i="2"/>
  <c r="C200" i="2"/>
  <c r="E200" i="2"/>
  <c r="C184" i="2"/>
  <c r="E184" i="2"/>
  <c r="C229" i="2"/>
  <c r="E229" i="2"/>
  <c r="C213" i="2"/>
  <c r="E213" i="2"/>
  <c r="E199" i="2"/>
  <c r="C199" i="2"/>
  <c r="C174" i="2"/>
  <c r="E174" i="2"/>
  <c r="C248" i="2"/>
  <c r="E248" i="2"/>
  <c r="C240" i="2"/>
  <c r="E240" i="2"/>
  <c r="C232" i="2"/>
  <c r="E232" i="2"/>
  <c r="E222" i="2"/>
  <c r="C222" i="2"/>
  <c r="E206" i="2"/>
  <c r="C206" i="2"/>
  <c r="C190" i="2"/>
  <c r="E190" i="2"/>
  <c r="C141" i="2"/>
  <c r="E141" i="2"/>
  <c r="E63" i="2"/>
  <c r="C63" i="2"/>
  <c r="E181" i="2"/>
  <c r="C181" i="2"/>
  <c r="E173" i="2"/>
  <c r="C173" i="2"/>
  <c r="E165" i="2"/>
  <c r="C165" i="2"/>
  <c r="C143" i="2"/>
  <c r="E143" i="2"/>
  <c r="C149" i="2"/>
  <c r="E149" i="2"/>
  <c r="E162" i="2"/>
  <c r="C162" i="2"/>
  <c r="E154" i="2"/>
  <c r="C154" i="2"/>
  <c r="E146" i="2"/>
  <c r="C146" i="2"/>
  <c r="E138" i="2"/>
  <c r="C138" i="2"/>
  <c r="E130" i="2"/>
  <c r="C130" i="2"/>
  <c r="E122" i="2"/>
  <c r="C122" i="2"/>
  <c r="C115" i="2"/>
  <c r="E115" i="2"/>
  <c r="C139" i="2"/>
  <c r="E139" i="2"/>
  <c r="C131" i="2"/>
  <c r="E131" i="2"/>
  <c r="C123" i="2"/>
  <c r="E123" i="2"/>
  <c r="C101" i="2"/>
  <c r="E101" i="2"/>
  <c r="C118" i="2"/>
  <c r="E118" i="2"/>
  <c r="C110" i="2"/>
  <c r="E110" i="2"/>
  <c r="C102" i="2"/>
  <c r="E102" i="2"/>
  <c r="E94" i="2"/>
  <c r="C94" i="2"/>
  <c r="E86" i="2"/>
  <c r="C86" i="2"/>
  <c r="C70" i="2"/>
  <c r="E70" i="2"/>
  <c r="C72" i="2"/>
  <c r="E72" i="2"/>
  <c r="C95" i="2"/>
  <c r="E95" i="2"/>
  <c r="C87" i="2"/>
  <c r="E87" i="2"/>
  <c r="E81" i="2"/>
  <c r="C81" i="2"/>
  <c r="E65" i="2"/>
  <c r="C65" i="2"/>
  <c r="E53" i="2"/>
  <c r="C53" i="2"/>
  <c r="E57" i="2"/>
  <c r="C57" i="2"/>
  <c r="E47" i="2"/>
  <c r="C47" i="2"/>
  <c r="E39" i="2"/>
  <c r="C39" i="2"/>
  <c r="E31" i="2"/>
  <c r="K31" i="2" s="1"/>
  <c r="C31" i="2"/>
  <c r="C42" i="2"/>
  <c r="E42" i="2"/>
  <c r="C34" i="2"/>
  <c r="E34" i="2"/>
  <c r="C373" i="2"/>
  <c r="E373" i="2"/>
  <c r="C371" i="2"/>
  <c r="E371" i="2"/>
  <c r="E370" i="2"/>
  <c r="C370" i="2"/>
  <c r="E346" i="2"/>
  <c r="C346" i="2"/>
  <c r="E314" i="2"/>
  <c r="C314" i="2"/>
  <c r="E290" i="2"/>
  <c r="C290" i="2"/>
  <c r="C186" i="2"/>
  <c r="E186" i="2"/>
  <c r="C353" i="2"/>
  <c r="E353" i="2"/>
  <c r="C329" i="2"/>
  <c r="E329" i="2"/>
  <c r="C305" i="2"/>
  <c r="E305" i="2"/>
  <c r="C281" i="2"/>
  <c r="E281" i="2"/>
  <c r="C267" i="2"/>
  <c r="E267" i="2"/>
  <c r="E243" i="2"/>
  <c r="C243" i="2"/>
  <c r="C204" i="2"/>
  <c r="E204" i="2"/>
  <c r="E220" i="2"/>
  <c r="C220" i="2"/>
  <c r="C250" i="2"/>
  <c r="E250" i="2"/>
  <c r="C223" i="2"/>
  <c r="E223" i="2"/>
  <c r="C103" i="2"/>
  <c r="E103" i="2"/>
  <c r="E167" i="2"/>
  <c r="C167" i="2"/>
  <c r="C52" i="2"/>
  <c r="E52" i="2"/>
  <c r="E67" i="2"/>
  <c r="C67" i="2"/>
  <c r="C256" i="2"/>
  <c r="E256" i="2"/>
  <c r="C365" i="2"/>
  <c r="E365" i="2"/>
  <c r="E208" i="2"/>
  <c r="C208" i="2"/>
  <c r="E378" i="2"/>
  <c r="C378" i="2"/>
  <c r="C363" i="2"/>
  <c r="E363" i="2"/>
  <c r="E374" i="2"/>
  <c r="C374" i="2"/>
  <c r="E366" i="2"/>
  <c r="C366" i="2"/>
  <c r="E358" i="2"/>
  <c r="C358" i="2"/>
  <c r="E350" i="2"/>
  <c r="C350" i="2"/>
  <c r="E342" i="2"/>
  <c r="C342" i="2"/>
  <c r="E334" i="2"/>
  <c r="C334" i="2"/>
  <c r="E326" i="2"/>
  <c r="C326" i="2"/>
  <c r="E318" i="2"/>
  <c r="C318" i="2"/>
  <c r="E310" i="2"/>
  <c r="C310" i="2"/>
  <c r="E302" i="2"/>
  <c r="C302" i="2"/>
  <c r="E294" i="2"/>
  <c r="C294" i="2"/>
  <c r="E286" i="2"/>
  <c r="C286" i="2"/>
  <c r="E278" i="2"/>
  <c r="C278" i="2"/>
  <c r="E216" i="2"/>
  <c r="C216" i="2"/>
  <c r="C274" i="2"/>
  <c r="E274" i="2"/>
  <c r="E224" i="2"/>
  <c r="C224" i="2"/>
  <c r="C357" i="2"/>
  <c r="E357" i="2"/>
  <c r="C349" i="2"/>
  <c r="E349" i="2"/>
  <c r="C341" i="2"/>
  <c r="E341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E201" i="2"/>
  <c r="C201" i="2"/>
  <c r="E271" i="2"/>
  <c r="C271" i="2"/>
  <c r="E263" i="2"/>
  <c r="C263" i="2"/>
  <c r="E255" i="2"/>
  <c r="C255" i="2"/>
  <c r="E247" i="2"/>
  <c r="C247" i="2"/>
  <c r="E239" i="2"/>
  <c r="C239" i="2"/>
  <c r="C227" i="2"/>
  <c r="E227" i="2"/>
  <c r="C211" i="2"/>
  <c r="E211" i="2"/>
  <c r="C196" i="2"/>
  <c r="E196" i="2"/>
  <c r="C176" i="2"/>
  <c r="E176" i="2"/>
  <c r="E228" i="2"/>
  <c r="C228" i="2"/>
  <c r="E212" i="2"/>
  <c r="C212" i="2"/>
  <c r="E195" i="2"/>
  <c r="C195" i="2"/>
  <c r="C166" i="2"/>
  <c r="E166" i="2"/>
  <c r="C246" i="2"/>
  <c r="E246" i="2"/>
  <c r="C238" i="2"/>
  <c r="E238" i="2"/>
  <c r="C231" i="2"/>
  <c r="E231" i="2"/>
  <c r="C215" i="2"/>
  <c r="E215" i="2"/>
  <c r="C202" i="2"/>
  <c r="E202" i="2"/>
  <c r="C180" i="2"/>
  <c r="E180" i="2"/>
  <c r="E161" i="2"/>
  <c r="C161" i="2"/>
  <c r="E187" i="2"/>
  <c r="C187" i="2"/>
  <c r="E179" i="2"/>
  <c r="C179" i="2"/>
  <c r="E171" i="2"/>
  <c r="C171" i="2"/>
  <c r="E163" i="2"/>
  <c r="C163" i="2"/>
  <c r="C111" i="2"/>
  <c r="E111" i="2"/>
  <c r="C119" i="2"/>
  <c r="E119" i="2"/>
  <c r="E160" i="2"/>
  <c r="C160" i="2"/>
  <c r="E152" i="2"/>
  <c r="C152" i="2"/>
  <c r="E144" i="2"/>
  <c r="C144" i="2"/>
  <c r="E136" i="2"/>
  <c r="C136" i="2"/>
  <c r="E128" i="2"/>
  <c r="C128" i="2"/>
  <c r="E113" i="2"/>
  <c r="C113" i="2"/>
  <c r="C107" i="2"/>
  <c r="E107" i="2"/>
  <c r="C137" i="2"/>
  <c r="E137" i="2"/>
  <c r="C129" i="2"/>
  <c r="E129" i="2"/>
  <c r="C121" i="2"/>
  <c r="E121" i="2"/>
  <c r="C68" i="2"/>
  <c r="E68" i="2"/>
  <c r="C116" i="2"/>
  <c r="E116" i="2"/>
  <c r="C108" i="2"/>
  <c r="E108" i="2"/>
  <c r="C100" i="2"/>
  <c r="E100" i="2"/>
  <c r="E92" i="2"/>
  <c r="C92" i="2"/>
  <c r="E84" i="2"/>
  <c r="C84" i="2"/>
  <c r="E69" i="2"/>
  <c r="C69" i="2"/>
  <c r="E71" i="2"/>
  <c r="C71" i="2"/>
  <c r="C93" i="2"/>
  <c r="E93" i="2"/>
  <c r="C85" i="2"/>
  <c r="E85" i="2"/>
  <c r="C74" i="2"/>
  <c r="E74" i="2"/>
  <c r="C62" i="2"/>
  <c r="E62" i="2"/>
  <c r="C56" i="2"/>
  <c r="E56" i="2"/>
  <c r="C50" i="2"/>
  <c r="E50" i="2"/>
  <c r="E45" i="2"/>
  <c r="C45" i="2"/>
  <c r="E37" i="2"/>
  <c r="C37" i="2"/>
  <c r="C48" i="2"/>
  <c r="E48" i="2"/>
  <c r="C40" i="2"/>
  <c r="E40" i="2"/>
  <c r="C32" i="2"/>
  <c r="E32" i="2"/>
  <c r="K32" i="2" s="1"/>
  <c r="C262" i="2"/>
  <c r="E262" i="2"/>
  <c r="E362" i="2"/>
  <c r="C362" i="2"/>
  <c r="E338" i="2"/>
  <c r="C338" i="2"/>
  <c r="E322" i="2"/>
  <c r="C322" i="2"/>
  <c r="E298" i="2"/>
  <c r="C298" i="2"/>
  <c r="E272" i="2"/>
  <c r="C272" i="2"/>
  <c r="E189" i="2"/>
  <c r="C189" i="2"/>
  <c r="C337" i="2"/>
  <c r="E337" i="2"/>
  <c r="C313" i="2"/>
  <c r="E313" i="2"/>
  <c r="C289" i="2"/>
  <c r="E289" i="2"/>
  <c r="C275" i="2"/>
  <c r="E275" i="2"/>
  <c r="E251" i="2"/>
  <c r="C251" i="2"/>
  <c r="C219" i="2"/>
  <c r="E219" i="2"/>
  <c r="C159" i="2"/>
  <c r="E159" i="2"/>
  <c r="C182" i="2"/>
  <c r="E182" i="2"/>
  <c r="C234" i="2"/>
  <c r="E234" i="2"/>
  <c r="C194" i="2"/>
  <c r="E194" i="2"/>
  <c r="E183" i="2"/>
  <c r="C183" i="2"/>
  <c r="C147" i="2"/>
  <c r="E147" i="2"/>
  <c r="C156" i="2"/>
  <c r="E156" i="2"/>
  <c r="E140" i="2"/>
  <c r="C140" i="2"/>
  <c r="C125" i="2"/>
  <c r="E125" i="2"/>
  <c r="C377" i="2"/>
  <c r="E377" i="2"/>
  <c r="C361" i="2"/>
  <c r="E361" i="2"/>
  <c r="E197" i="2"/>
  <c r="C197" i="2"/>
  <c r="C375" i="2"/>
  <c r="E375" i="2"/>
  <c r="C359" i="2"/>
  <c r="E359" i="2"/>
  <c r="E372" i="2"/>
  <c r="C372" i="2"/>
  <c r="E364" i="2"/>
  <c r="C364" i="2"/>
  <c r="E356" i="2"/>
  <c r="C356" i="2"/>
  <c r="E348" i="2"/>
  <c r="C348" i="2"/>
  <c r="E340" i="2"/>
  <c r="C340" i="2"/>
  <c r="E332" i="2"/>
  <c r="C332" i="2"/>
  <c r="E324" i="2"/>
  <c r="C324" i="2"/>
  <c r="E316" i="2"/>
  <c r="C316" i="2"/>
  <c r="E308" i="2"/>
  <c r="C308" i="2"/>
  <c r="E300" i="2"/>
  <c r="C300" i="2"/>
  <c r="E292" i="2"/>
  <c r="C292" i="2"/>
  <c r="E284" i="2"/>
  <c r="C284" i="2"/>
  <c r="E276" i="2"/>
  <c r="C276" i="2"/>
  <c r="E193" i="2"/>
  <c r="C193" i="2"/>
  <c r="C266" i="2"/>
  <c r="E266" i="2"/>
  <c r="C209" i="2"/>
  <c r="E209" i="2"/>
  <c r="C355" i="2"/>
  <c r="E355" i="2"/>
  <c r="C347" i="2"/>
  <c r="E347" i="2"/>
  <c r="C339" i="2"/>
  <c r="E339" i="2"/>
  <c r="C331" i="2"/>
  <c r="E331" i="2"/>
  <c r="C323" i="2"/>
  <c r="E323" i="2"/>
  <c r="C315" i="2"/>
  <c r="E315" i="2"/>
  <c r="C307" i="2"/>
  <c r="E307" i="2"/>
  <c r="C299" i="2"/>
  <c r="E299" i="2"/>
  <c r="C291" i="2"/>
  <c r="E291" i="2"/>
  <c r="C283" i="2"/>
  <c r="E283" i="2"/>
  <c r="C268" i="2"/>
  <c r="E268" i="2"/>
  <c r="C170" i="2"/>
  <c r="E170" i="2"/>
  <c r="C269" i="2"/>
  <c r="E269" i="2"/>
  <c r="C261" i="2"/>
  <c r="E261" i="2"/>
  <c r="E253" i="2"/>
  <c r="C253" i="2"/>
  <c r="E245" i="2"/>
  <c r="C245" i="2"/>
  <c r="E237" i="2"/>
  <c r="C237" i="2"/>
  <c r="E226" i="2"/>
  <c r="C226" i="2"/>
  <c r="E210" i="2"/>
  <c r="C210" i="2"/>
  <c r="C192" i="2"/>
  <c r="E192" i="2"/>
  <c r="C168" i="2"/>
  <c r="E168" i="2"/>
  <c r="C221" i="2"/>
  <c r="E221" i="2"/>
  <c r="C205" i="2"/>
  <c r="E205" i="2"/>
  <c r="E191" i="2"/>
  <c r="C191" i="2"/>
  <c r="C145" i="2"/>
  <c r="E145" i="2"/>
  <c r="C244" i="2"/>
  <c r="E244" i="2"/>
  <c r="C236" i="2"/>
  <c r="E236" i="2"/>
  <c r="E230" i="2"/>
  <c r="C230" i="2"/>
  <c r="E214" i="2"/>
  <c r="C214" i="2"/>
  <c r="C198" i="2"/>
  <c r="E198" i="2"/>
  <c r="C172" i="2"/>
  <c r="E172" i="2"/>
  <c r="E153" i="2"/>
  <c r="C153" i="2"/>
  <c r="E185" i="2"/>
  <c r="C185" i="2"/>
  <c r="E177" i="2"/>
  <c r="C177" i="2"/>
  <c r="E169" i="2"/>
  <c r="C169" i="2"/>
  <c r="C155" i="2"/>
  <c r="E155" i="2"/>
  <c r="E59" i="2"/>
  <c r="C59" i="2"/>
  <c r="C76" i="2"/>
  <c r="E76" i="2"/>
  <c r="C158" i="2"/>
  <c r="E158" i="2"/>
  <c r="C150" i="2"/>
  <c r="E150" i="2"/>
  <c r="E142" i="2"/>
  <c r="C142" i="2"/>
  <c r="E134" i="2"/>
  <c r="C134" i="2"/>
  <c r="E126" i="2"/>
  <c r="C126" i="2"/>
  <c r="E105" i="2"/>
  <c r="C105" i="2"/>
  <c r="C99" i="2"/>
  <c r="E99" i="2"/>
  <c r="C135" i="2"/>
  <c r="E135" i="2"/>
  <c r="C127" i="2"/>
  <c r="E127" i="2"/>
  <c r="C117" i="2"/>
  <c r="E117" i="2"/>
  <c r="C60" i="2"/>
  <c r="E60" i="2"/>
  <c r="E114" i="2"/>
  <c r="C114" i="2"/>
  <c r="E106" i="2"/>
  <c r="C106" i="2"/>
  <c r="E98" i="2"/>
  <c r="C98" i="2"/>
  <c r="E90" i="2"/>
  <c r="C90" i="2"/>
  <c r="C78" i="2"/>
  <c r="E78" i="2"/>
  <c r="C80" i="2"/>
  <c r="E80" i="2"/>
  <c r="C64" i="2"/>
  <c r="E64" i="2"/>
  <c r="C91" i="2"/>
  <c r="E91" i="2"/>
  <c r="C83" i="2"/>
  <c r="E83" i="2"/>
  <c r="E73" i="2"/>
  <c r="C73" i="2"/>
  <c r="E61" i="2"/>
  <c r="C61" i="2"/>
  <c r="E55" i="2"/>
  <c r="C55" i="2"/>
  <c r="E51" i="2"/>
  <c r="C51" i="2"/>
  <c r="E43" i="2"/>
  <c r="C43" i="2"/>
  <c r="E35" i="2"/>
  <c r="C35" i="2"/>
  <c r="C46" i="2"/>
  <c r="E46" i="2"/>
  <c r="C38" i="2"/>
  <c r="E38" i="2"/>
  <c r="C30" i="2"/>
  <c r="E30" i="2"/>
  <c r="K30" i="2" s="1"/>
  <c r="E21" i="2"/>
  <c r="K21" i="2" s="1"/>
  <c r="E24" i="2"/>
  <c r="K24" i="2" s="1"/>
  <c r="E25" i="2"/>
  <c r="K25" i="2" s="1"/>
  <c r="E26" i="2"/>
  <c r="K26" i="2" s="1"/>
  <c r="E29" i="2"/>
  <c r="K29" i="2" s="1"/>
  <c r="E23" i="2"/>
  <c r="K23" i="2" s="1"/>
  <c r="E27" i="2"/>
  <c r="K27" i="2" s="1"/>
  <c r="E22" i="2"/>
  <c r="K22" i="2" s="1"/>
  <c r="E20" i="2"/>
  <c r="D20" i="2"/>
  <c r="I20" i="2" s="1"/>
  <c r="E28" i="2"/>
  <c r="K28" i="2" s="1"/>
  <c r="C20" i="2"/>
  <c r="C21" i="2"/>
  <c r="C22" i="2"/>
  <c r="F20" i="2" l="1"/>
  <c r="G20" i="2" s="1"/>
  <c r="K20" i="2"/>
  <c r="C23" i="2"/>
  <c r="C24" i="2" l="1"/>
  <c r="C25" i="2" l="1"/>
  <c r="C26" i="2" l="1"/>
  <c r="C27" i="2" l="1"/>
  <c r="C28" i="2"/>
  <c r="C29" i="2" l="1"/>
  <c r="H20" i="2" l="1"/>
  <c r="J20" i="2" l="1"/>
  <c r="D21" i="2" s="1"/>
  <c r="F21" i="2" s="1"/>
  <c r="G21" i="2" s="1"/>
  <c r="I21" i="2" l="1"/>
  <c r="H21" i="2" l="1"/>
  <c r="J21" i="2" s="1"/>
  <c r="D22" i="2" s="1"/>
  <c r="F22" i="2" s="1"/>
  <c r="G22" i="2" s="1"/>
  <c r="I22" i="2" l="1"/>
  <c r="H22" i="2" l="1"/>
  <c r="J22" i="2" l="1"/>
  <c r="D23" i="2" s="1"/>
  <c r="F23" i="2" s="1"/>
  <c r="G23" i="2" s="1"/>
  <c r="I23" i="2" l="1"/>
  <c r="H23" i="2" l="1"/>
  <c r="J23" i="2" s="1"/>
  <c r="D24" i="2" s="1"/>
  <c r="F24" i="2" s="1"/>
  <c r="G24" i="2" s="1"/>
  <c r="I24" i="2" l="1"/>
  <c r="H24" i="2" l="1"/>
  <c r="J24" i="2" s="1"/>
  <c r="D25" i="2" s="1"/>
  <c r="F25" i="2" s="1"/>
  <c r="G25" i="2" s="1"/>
  <c r="I25" i="2" l="1"/>
  <c r="H25" i="2" l="1"/>
  <c r="J25" i="2" s="1"/>
  <c r="D26" i="2" s="1"/>
  <c r="F26" i="2" s="1"/>
  <c r="G26" i="2" s="1"/>
  <c r="I26" i="2" l="1"/>
  <c r="H26" i="2" l="1"/>
  <c r="J26" i="2" s="1"/>
  <c r="D27" i="2" s="1"/>
  <c r="F27" i="2" s="1"/>
  <c r="G27" i="2" s="1"/>
  <c r="I27" i="2" l="1"/>
  <c r="H27" i="2" l="1"/>
  <c r="J27" i="2" s="1"/>
  <c r="D28" i="2" s="1"/>
  <c r="F28" i="2" s="1"/>
  <c r="G28" i="2" s="1"/>
  <c r="I28" i="2" l="1"/>
  <c r="H28" i="2" l="1"/>
  <c r="J28" i="2" s="1"/>
  <c r="D29" i="2" s="1"/>
  <c r="F29" i="2" s="1"/>
  <c r="G29" i="2" s="1"/>
  <c r="I29" i="2" l="1"/>
  <c r="H29" i="2" l="1"/>
  <c r="J29" i="2" s="1"/>
  <c r="D30" i="2" s="1"/>
  <c r="F30" i="2" s="1"/>
  <c r="G30" i="2" s="1"/>
  <c r="I30" i="2" l="1"/>
  <c r="H30" i="2" l="1"/>
  <c r="J30" i="2" s="1"/>
  <c r="D31" i="2" s="1"/>
  <c r="F31" i="2" s="1"/>
  <c r="G31" i="2" s="1"/>
  <c r="I31" i="2" l="1"/>
  <c r="H31" i="2" l="1"/>
  <c r="J31" i="2" s="1"/>
  <c r="D32" i="2" s="1"/>
  <c r="F32" i="2" s="1"/>
  <c r="G32" i="2" s="1"/>
  <c r="I32" i="2" l="1"/>
  <c r="H32" i="2" l="1"/>
  <c r="J32" i="2" l="1"/>
  <c r="D33" i="2" s="1"/>
  <c r="F33" i="2" s="1"/>
  <c r="G33" i="2" s="1"/>
  <c r="I33" i="2" l="1"/>
  <c r="H33" i="2" l="1"/>
  <c r="J33" i="2" l="1"/>
  <c r="D34" i="2" s="1"/>
  <c r="I34" i="2"/>
  <c r="H34" i="2" l="1"/>
  <c r="J34" i="2" l="1"/>
  <c r="D35" i="2" s="1"/>
  <c r="I35" i="2"/>
  <c r="H35" i="2" l="1"/>
  <c r="J35" i="2" l="1"/>
  <c r="D36" i="2" s="1"/>
  <c r="I36" i="2"/>
  <c r="H36" i="2" l="1"/>
  <c r="J36" i="2" l="1"/>
  <c r="D37" i="2" s="1"/>
  <c r="I37" i="2"/>
  <c r="H37" i="2" l="1"/>
  <c r="J37" i="2"/>
  <c r="D38" i="2" s="1"/>
  <c r="I38" i="2"/>
  <c r="H38" i="2" l="1"/>
  <c r="J38" i="2"/>
  <c r="D39" i="2" s="1"/>
  <c r="I39" i="2"/>
  <c r="H39" i="2" l="1"/>
  <c r="J39" i="2"/>
  <c r="D40" i="2" s="1"/>
  <c r="I40" i="2"/>
  <c r="H40" i="2" l="1"/>
  <c r="J40" i="2"/>
  <c r="D41" i="2" s="1"/>
  <c r="I41" i="2"/>
  <c r="H41" i="2" l="1"/>
  <c r="J41" i="2"/>
  <c r="D42" i="2" s="1"/>
  <c r="I42" i="2"/>
  <c r="H42" i="2" l="1"/>
  <c r="J42" i="2"/>
  <c r="D43" i="2" s="1"/>
  <c r="I43" i="2"/>
  <c r="H43" i="2" l="1"/>
  <c r="J43" i="2"/>
  <c r="D44" i="2" s="1"/>
  <c r="I44" i="2"/>
  <c r="H44" i="2" l="1"/>
  <c r="J44" i="2"/>
  <c r="D45" i="2" s="1"/>
  <c r="I45" i="2"/>
  <c r="H45" i="2" l="1"/>
  <c r="J45" i="2"/>
  <c r="D46" i="2" s="1"/>
  <c r="I46" i="2"/>
  <c r="H46" i="2" l="1"/>
  <c r="J46" i="2"/>
  <c r="D47" i="2" s="1"/>
  <c r="I47" i="2"/>
  <c r="H47" i="2" l="1"/>
  <c r="J47" i="2"/>
  <c r="D48" i="2" s="1"/>
  <c r="I48" i="2"/>
  <c r="H48" i="2" l="1"/>
  <c r="J48" i="2"/>
  <c r="D49" i="2" s="1"/>
  <c r="I49" i="2"/>
  <c r="H49" i="2" l="1"/>
  <c r="J49" i="2"/>
  <c r="D50" i="2" s="1"/>
  <c r="I50" i="2"/>
  <c r="H50" i="2" l="1"/>
  <c r="J50" i="2"/>
  <c r="D51" i="2" s="1"/>
  <c r="I51" i="2"/>
  <c r="H51" i="2" l="1"/>
  <c r="J51" i="2"/>
  <c r="D52" i="2" s="1"/>
  <c r="I52" i="2"/>
  <c r="H52" i="2" l="1"/>
  <c r="J52" i="2"/>
  <c r="D53" i="2" s="1"/>
  <c r="I53" i="2"/>
  <c r="H53" i="2" l="1"/>
  <c r="J53" i="2"/>
  <c r="D54" i="2" s="1"/>
  <c r="I54" i="2"/>
  <c r="H54" i="2" l="1"/>
  <c r="J54" i="2"/>
  <c r="D55" i="2" s="1"/>
  <c r="I55" i="2"/>
  <c r="H55" i="2" l="1"/>
  <c r="J55" i="2"/>
  <c r="D56" i="2" s="1"/>
  <c r="I56" i="2"/>
  <c r="H56" i="2" l="1"/>
  <c r="J56" i="2"/>
  <c r="D57" i="2" s="1"/>
  <c r="I57" i="2"/>
  <c r="H57" i="2" l="1"/>
  <c r="J57" i="2"/>
  <c r="D58" i="2" s="1"/>
  <c r="I58" i="2"/>
  <c r="H58" i="2" l="1"/>
  <c r="J58" i="2"/>
  <c r="D59" i="2" s="1"/>
  <c r="I59" i="2"/>
  <c r="H59" i="2" l="1"/>
  <c r="J59" i="2"/>
  <c r="D60" i="2" s="1"/>
  <c r="I60" i="2"/>
  <c r="H60" i="2" l="1"/>
  <c r="J60" i="2"/>
  <c r="D61" i="2" s="1"/>
  <c r="I61" i="2"/>
  <c r="H61" i="2" l="1"/>
  <c r="J61" i="2"/>
  <c r="D62" i="2" s="1"/>
  <c r="I62" i="2"/>
  <c r="H62" i="2" l="1"/>
  <c r="J62" i="2"/>
  <c r="D63" i="2" s="1"/>
  <c r="I63" i="2"/>
  <c r="H63" i="2" l="1"/>
  <c r="J63" i="2"/>
  <c r="D64" i="2" s="1"/>
  <c r="I64" i="2"/>
  <c r="H64" i="2" l="1"/>
  <c r="J64" i="2"/>
  <c r="D65" i="2" s="1"/>
  <c r="I65" i="2"/>
  <c r="H65" i="2" l="1"/>
  <c r="J65" i="2"/>
  <c r="D66" i="2" s="1"/>
  <c r="I66" i="2"/>
  <c r="H66" i="2" l="1"/>
  <c r="J66" i="2"/>
  <c r="D67" i="2" s="1"/>
  <c r="I67" i="2"/>
  <c r="H67" i="2" l="1"/>
  <c r="J67" i="2"/>
  <c r="D68" i="2" s="1"/>
  <c r="I68" i="2"/>
  <c r="H68" i="2" l="1"/>
  <c r="J68" i="2"/>
  <c r="D69" i="2" s="1"/>
  <c r="I69" i="2"/>
  <c r="H69" i="2" l="1"/>
  <c r="J69" i="2"/>
  <c r="D70" i="2" s="1"/>
  <c r="I70" i="2"/>
  <c r="H70" i="2" l="1"/>
  <c r="J70" i="2"/>
  <c r="D71" i="2" s="1"/>
  <c r="I71" i="2"/>
  <c r="H71" i="2" l="1"/>
  <c r="J71" i="2"/>
  <c r="D72" i="2" s="1"/>
  <c r="I72" i="2"/>
  <c r="H72" i="2" l="1"/>
  <c r="J72" i="2"/>
  <c r="D73" i="2" s="1"/>
  <c r="I73" i="2"/>
  <c r="H73" i="2" l="1"/>
  <c r="J73" i="2"/>
  <c r="D74" i="2" s="1"/>
  <c r="I74" i="2"/>
  <c r="H74" i="2" l="1"/>
  <c r="J74" i="2"/>
  <c r="D75" i="2" s="1"/>
  <c r="I75" i="2"/>
  <c r="H75" i="2" l="1"/>
  <c r="J75" i="2"/>
  <c r="D76" i="2" s="1"/>
  <c r="I76" i="2"/>
  <c r="H76" i="2" l="1"/>
  <c r="J76" i="2"/>
  <c r="D77" i="2" s="1"/>
  <c r="I77" i="2"/>
  <c r="H77" i="2" l="1"/>
  <c r="J77" i="2"/>
  <c r="D78" i="2" s="1"/>
  <c r="I78" i="2"/>
  <c r="H78" i="2" l="1"/>
  <c r="J78" i="2"/>
  <c r="D79" i="2" s="1"/>
  <c r="I79" i="2"/>
  <c r="H79" i="2" l="1"/>
  <c r="J79" i="2"/>
  <c r="D80" i="2" s="1"/>
  <c r="I80" i="2"/>
  <c r="H80" i="2" l="1"/>
  <c r="J80" i="2"/>
  <c r="D81" i="2" s="1"/>
  <c r="I81" i="2"/>
  <c r="H81" i="2" l="1"/>
  <c r="J81" i="2"/>
  <c r="D82" i="2" s="1"/>
  <c r="I82" i="2"/>
  <c r="H82" i="2" l="1"/>
  <c r="J82" i="2"/>
  <c r="D83" i="2" s="1"/>
  <c r="I83" i="2"/>
  <c r="H83" i="2" l="1"/>
  <c r="J83" i="2"/>
  <c r="D84" i="2" s="1"/>
  <c r="I84" i="2"/>
  <c r="H84" i="2" l="1"/>
  <c r="J84" i="2"/>
  <c r="D85" i="2" s="1"/>
  <c r="I85" i="2"/>
  <c r="H85" i="2" l="1"/>
  <c r="J85" i="2"/>
  <c r="D86" i="2" s="1"/>
  <c r="I86" i="2"/>
  <c r="H86" i="2" l="1"/>
  <c r="J86" i="2"/>
  <c r="D87" i="2" s="1"/>
  <c r="I87" i="2"/>
  <c r="H87" i="2" l="1"/>
  <c r="J87" i="2"/>
  <c r="D88" i="2" s="1"/>
  <c r="I88" i="2"/>
  <c r="H88" i="2" l="1"/>
  <c r="J88" i="2"/>
  <c r="D89" i="2" s="1"/>
  <c r="I89" i="2"/>
  <c r="H89" i="2" l="1"/>
  <c r="J89" i="2"/>
  <c r="D90" i="2" s="1"/>
  <c r="I90" i="2"/>
  <c r="H90" i="2" l="1"/>
  <c r="J90" i="2"/>
  <c r="D91" i="2" s="1"/>
  <c r="I91" i="2"/>
  <c r="H91" i="2" l="1"/>
  <c r="J91" i="2"/>
  <c r="D92" i="2" s="1"/>
  <c r="I92" i="2"/>
  <c r="H92" i="2" l="1"/>
  <c r="J92" i="2"/>
  <c r="D93" i="2" s="1"/>
  <c r="I93" i="2"/>
  <c r="H93" i="2" l="1"/>
  <c r="J93" i="2"/>
  <c r="D94" i="2" s="1"/>
  <c r="I94" i="2"/>
  <c r="H94" i="2" l="1"/>
  <c r="J94" i="2"/>
  <c r="D95" i="2" s="1"/>
  <c r="I95" i="2"/>
  <c r="H95" i="2" l="1"/>
  <c r="J95" i="2"/>
  <c r="D96" i="2" s="1"/>
  <c r="I96" i="2"/>
  <c r="H96" i="2" l="1"/>
  <c r="J96" i="2"/>
  <c r="D97" i="2" s="1"/>
  <c r="I97" i="2"/>
  <c r="H97" i="2" l="1"/>
  <c r="J97" i="2"/>
  <c r="D98" i="2" s="1"/>
  <c r="I98" i="2"/>
  <c r="H98" i="2" l="1"/>
  <c r="J98" i="2"/>
  <c r="D99" i="2" s="1"/>
  <c r="I99" i="2"/>
  <c r="H99" i="2" l="1"/>
  <c r="J99" i="2"/>
  <c r="D100" i="2" s="1"/>
  <c r="I100" i="2"/>
  <c r="H100" i="2" l="1"/>
  <c r="J100" i="2"/>
  <c r="D101" i="2" s="1"/>
  <c r="I101" i="2"/>
  <c r="H101" i="2" l="1"/>
  <c r="J101" i="2"/>
  <c r="D102" i="2" s="1"/>
  <c r="I102" i="2"/>
  <c r="H102" i="2" l="1"/>
  <c r="J102" i="2"/>
  <c r="D103" i="2" s="1"/>
  <c r="I103" i="2"/>
  <c r="H103" i="2" l="1"/>
  <c r="J103" i="2"/>
  <c r="D104" i="2" s="1"/>
  <c r="I104" i="2"/>
  <c r="H104" i="2" l="1"/>
  <c r="J104" i="2"/>
  <c r="D105" i="2" s="1"/>
  <c r="I105" i="2"/>
  <c r="H105" i="2" l="1"/>
  <c r="J105" i="2"/>
  <c r="D106" i="2" s="1"/>
  <c r="I106" i="2"/>
  <c r="H106" i="2" l="1"/>
  <c r="J106" i="2"/>
  <c r="D107" i="2" s="1"/>
  <c r="I107" i="2"/>
  <c r="H107" i="2" l="1"/>
  <c r="J107" i="2"/>
  <c r="D108" i="2" s="1"/>
  <c r="I108" i="2"/>
  <c r="H108" i="2" l="1"/>
  <c r="J108" i="2"/>
  <c r="D109" i="2" s="1"/>
  <c r="I109" i="2"/>
  <c r="H109" i="2" l="1"/>
  <c r="J109" i="2"/>
  <c r="D110" i="2" s="1"/>
  <c r="I110" i="2"/>
  <c r="H110" i="2" l="1"/>
  <c r="J110" i="2"/>
  <c r="D111" i="2" s="1"/>
  <c r="I111" i="2"/>
  <c r="H111" i="2" l="1"/>
  <c r="J111" i="2"/>
  <c r="D112" i="2" s="1"/>
  <c r="I112" i="2"/>
  <c r="H112" i="2" l="1"/>
  <c r="J112" i="2"/>
  <c r="D113" i="2" s="1"/>
  <c r="I113" i="2"/>
  <c r="H113" i="2" l="1"/>
  <c r="J113" i="2"/>
  <c r="D114" i="2" s="1"/>
  <c r="I114" i="2"/>
  <c r="H114" i="2" l="1"/>
  <c r="J114" i="2"/>
  <c r="D115" i="2" s="1"/>
  <c r="I115" i="2"/>
  <c r="H115" i="2" l="1"/>
  <c r="J115" i="2"/>
  <c r="D116" i="2" s="1"/>
  <c r="I116" i="2"/>
  <c r="H116" i="2" l="1"/>
  <c r="J116" i="2"/>
  <c r="D117" i="2" s="1"/>
  <c r="I117" i="2"/>
  <c r="H117" i="2" l="1"/>
  <c r="J117" i="2"/>
  <c r="D118" i="2" s="1"/>
  <c r="I118" i="2"/>
  <c r="H118" i="2" l="1"/>
  <c r="J118" i="2"/>
  <c r="D119" i="2" s="1"/>
  <c r="I119" i="2"/>
  <c r="H119" i="2" l="1"/>
  <c r="J119" i="2"/>
  <c r="D120" i="2" s="1"/>
  <c r="I120" i="2"/>
  <c r="H120" i="2" l="1"/>
  <c r="J120" i="2"/>
  <c r="D121" i="2" s="1"/>
  <c r="I121" i="2"/>
  <c r="H121" i="2" l="1"/>
  <c r="J121" i="2"/>
  <c r="D122" i="2" s="1"/>
  <c r="I122" i="2"/>
  <c r="H122" i="2" l="1"/>
  <c r="J122" i="2"/>
  <c r="D123" i="2" s="1"/>
  <c r="I123" i="2"/>
  <c r="H123" i="2" l="1"/>
  <c r="J123" i="2"/>
  <c r="D124" i="2" s="1"/>
  <c r="I124" i="2"/>
  <c r="H124" i="2" l="1"/>
  <c r="J124" i="2"/>
  <c r="D125" i="2" s="1"/>
  <c r="I125" i="2"/>
  <c r="H125" i="2" l="1"/>
  <c r="J125" i="2"/>
  <c r="D126" i="2" s="1"/>
  <c r="I126" i="2"/>
  <c r="H126" i="2" l="1"/>
  <c r="J126" i="2"/>
  <c r="D127" i="2" s="1"/>
  <c r="I127" i="2"/>
  <c r="H127" i="2" l="1"/>
  <c r="J127" i="2"/>
  <c r="D128" i="2" s="1"/>
  <c r="I128" i="2"/>
  <c r="H128" i="2" l="1"/>
  <c r="J128" i="2"/>
  <c r="D129" i="2" s="1"/>
  <c r="I129" i="2"/>
  <c r="H129" i="2" l="1"/>
  <c r="J129" i="2"/>
  <c r="D130" i="2" s="1"/>
  <c r="I130" i="2"/>
  <c r="H130" i="2" l="1"/>
  <c r="J130" i="2"/>
  <c r="D131" i="2" s="1"/>
  <c r="I131" i="2"/>
  <c r="H131" i="2" l="1"/>
  <c r="J131" i="2"/>
  <c r="D132" i="2" s="1"/>
  <c r="I132" i="2"/>
  <c r="H132" i="2" l="1"/>
  <c r="J132" i="2"/>
  <c r="D133" i="2" s="1"/>
  <c r="I133" i="2"/>
  <c r="H133" i="2" l="1"/>
  <c r="J133" i="2"/>
  <c r="D134" i="2" s="1"/>
  <c r="I134" i="2"/>
  <c r="H134" i="2" l="1"/>
  <c r="J134" i="2"/>
  <c r="D135" i="2" s="1"/>
  <c r="I135" i="2"/>
  <c r="H135" i="2" l="1"/>
  <c r="J135" i="2"/>
  <c r="D136" i="2" s="1"/>
  <c r="I136" i="2"/>
  <c r="H136" i="2" l="1"/>
  <c r="J136" i="2"/>
  <c r="D137" i="2" s="1"/>
  <c r="I137" i="2"/>
  <c r="H137" i="2" l="1"/>
  <c r="J137" i="2"/>
  <c r="D138" i="2" s="1"/>
  <c r="I138" i="2"/>
  <c r="H138" i="2" l="1"/>
  <c r="J138" i="2"/>
  <c r="D139" i="2" s="1"/>
  <c r="I139" i="2"/>
  <c r="H139" i="2" l="1"/>
  <c r="J139" i="2" l="1"/>
  <c r="D140" i="2" s="1"/>
  <c r="I140" i="2"/>
  <c r="H140" i="2" l="1"/>
  <c r="J140" i="2" l="1"/>
  <c r="D141" i="2" s="1"/>
  <c r="I141" i="2"/>
  <c r="H141" i="2" l="1"/>
  <c r="J141" i="2" l="1"/>
  <c r="D142" i="2" s="1"/>
  <c r="I142" i="2"/>
  <c r="H142" i="2" l="1"/>
  <c r="J142" i="2" l="1"/>
  <c r="D143" i="2" s="1"/>
  <c r="I143" i="2"/>
  <c r="H143" i="2" l="1"/>
  <c r="J143" i="2" l="1"/>
  <c r="D144" i="2" s="1"/>
  <c r="I144" i="2"/>
  <c r="H144" i="2" l="1"/>
  <c r="J144" i="2"/>
  <c r="D145" i="2" s="1"/>
  <c r="I145" i="2"/>
  <c r="H145" i="2" l="1"/>
  <c r="J145" i="2"/>
  <c r="D146" i="2" s="1"/>
  <c r="I146" i="2"/>
  <c r="H146" i="2" l="1"/>
  <c r="J146" i="2"/>
  <c r="D147" i="2" s="1"/>
  <c r="I147" i="2"/>
  <c r="H147" i="2" l="1"/>
  <c r="J147" i="2"/>
  <c r="D148" i="2" s="1"/>
  <c r="I148" i="2"/>
  <c r="H148" i="2" l="1"/>
  <c r="J148" i="2"/>
  <c r="D149" i="2" s="1"/>
  <c r="I149" i="2"/>
  <c r="H149" i="2" l="1"/>
  <c r="J149" i="2"/>
  <c r="D150" i="2" s="1"/>
  <c r="I150" i="2"/>
  <c r="H150" i="2" l="1"/>
  <c r="J150" i="2"/>
  <c r="D151" i="2" s="1"/>
  <c r="I151" i="2"/>
  <c r="H151" i="2" l="1"/>
  <c r="J151" i="2"/>
  <c r="D152" i="2" s="1"/>
  <c r="I152" i="2"/>
  <c r="H152" i="2" l="1"/>
  <c r="J152" i="2"/>
  <c r="D153" i="2" s="1"/>
  <c r="I153" i="2"/>
  <c r="H153" i="2" l="1"/>
  <c r="J153" i="2"/>
  <c r="D154" i="2" s="1"/>
  <c r="I154" i="2"/>
  <c r="H154" i="2" l="1"/>
  <c r="J154" i="2"/>
  <c r="D155" i="2" s="1"/>
  <c r="I155" i="2"/>
  <c r="H155" i="2" l="1"/>
  <c r="J155" i="2"/>
  <c r="D156" i="2" s="1"/>
  <c r="I156" i="2"/>
  <c r="H156" i="2" l="1"/>
  <c r="J156" i="2"/>
  <c r="D157" i="2" s="1"/>
  <c r="I157" i="2"/>
  <c r="H157" i="2" l="1"/>
  <c r="J157" i="2"/>
  <c r="D158" i="2" s="1"/>
  <c r="I158" i="2"/>
  <c r="H158" i="2" l="1"/>
  <c r="J158" i="2"/>
  <c r="D159" i="2" s="1"/>
  <c r="I159" i="2"/>
  <c r="H159" i="2" l="1"/>
  <c r="J159" i="2"/>
  <c r="D160" i="2" s="1"/>
  <c r="I160" i="2"/>
  <c r="H160" i="2" l="1"/>
  <c r="J160" i="2"/>
  <c r="D161" i="2" s="1"/>
  <c r="I161" i="2"/>
  <c r="H161" i="2" l="1"/>
  <c r="J161" i="2"/>
  <c r="D162" i="2" s="1"/>
  <c r="I162" i="2"/>
  <c r="H162" i="2" l="1"/>
  <c r="J162" i="2"/>
  <c r="D163" i="2" s="1"/>
  <c r="I163" i="2"/>
  <c r="H163" i="2" l="1"/>
  <c r="J163" i="2"/>
  <c r="D164" i="2" s="1"/>
  <c r="I164" i="2"/>
  <c r="H164" i="2" l="1"/>
  <c r="J164" i="2"/>
  <c r="D165" i="2" s="1"/>
  <c r="I165" i="2"/>
  <c r="H165" i="2" l="1"/>
  <c r="J165" i="2"/>
  <c r="D166" i="2" s="1"/>
  <c r="I166" i="2"/>
  <c r="H166" i="2" l="1"/>
  <c r="J166" i="2"/>
  <c r="D167" i="2" s="1"/>
  <c r="I167" i="2"/>
  <c r="H167" i="2" l="1"/>
  <c r="J167" i="2"/>
  <c r="D168" i="2" s="1"/>
  <c r="I168" i="2"/>
  <c r="H168" i="2" l="1"/>
  <c r="J168" i="2"/>
  <c r="D169" i="2" s="1"/>
  <c r="I169" i="2"/>
  <c r="H169" i="2" l="1"/>
  <c r="J169" i="2"/>
  <c r="D170" i="2" s="1"/>
  <c r="I170" i="2"/>
  <c r="H170" i="2" l="1"/>
  <c r="J170" i="2"/>
  <c r="D171" i="2" s="1"/>
  <c r="I171" i="2"/>
  <c r="H171" i="2" l="1"/>
  <c r="J171" i="2"/>
  <c r="D172" i="2" s="1"/>
  <c r="I172" i="2"/>
  <c r="H172" i="2" l="1"/>
  <c r="J172" i="2"/>
  <c r="D173" i="2" s="1"/>
  <c r="I173" i="2"/>
  <c r="H173" i="2" l="1"/>
  <c r="J173" i="2"/>
  <c r="D174" i="2" s="1"/>
  <c r="I174" i="2"/>
  <c r="H174" i="2" l="1"/>
  <c r="J174" i="2"/>
  <c r="D175" i="2" s="1"/>
  <c r="I175" i="2"/>
  <c r="H175" i="2" l="1"/>
  <c r="J175" i="2"/>
  <c r="D176" i="2" s="1"/>
  <c r="I176" i="2"/>
  <c r="H176" i="2" l="1"/>
  <c r="J176" i="2"/>
  <c r="D177" i="2" s="1"/>
  <c r="I177" i="2"/>
  <c r="H177" i="2" l="1"/>
  <c r="J177" i="2"/>
  <c r="D178" i="2" s="1"/>
  <c r="I178" i="2"/>
  <c r="H178" i="2" l="1"/>
  <c r="J178" i="2"/>
  <c r="D179" i="2" s="1"/>
  <c r="I179" i="2"/>
  <c r="H179" i="2" l="1"/>
  <c r="J179" i="2"/>
  <c r="D180" i="2" s="1"/>
  <c r="I180" i="2"/>
  <c r="H180" i="2" l="1"/>
  <c r="J180" i="2"/>
  <c r="D181" i="2" s="1"/>
  <c r="I181" i="2"/>
  <c r="H181" i="2" l="1"/>
  <c r="J181" i="2"/>
  <c r="D182" i="2" s="1"/>
  <c r="I182" i="2"/>
  <c r="H182" i="2" l="1"/>
  <c r="J182" i="2"/>
  <c r="D183" i="2" s="1"/>
  <c r="I183" i="2"/>
  <c r="H183" i="2" l="1"/>
  <c r="J183" i="2"/>
  <c r="D184" i="2" s="1"/>
  <c r="I184" i="2"/>
  <c r="H184" i="2" l="1"/>
  <c r="J184" i="2"/>
  <c r="D185" i="2" s="1"/>
  <c r="I185" i="2"/>
  <c r="H185" i="2" l="1"/>
  <c r="J185" i="2"/>
  <c r="D186" i="2" s="1"/>
  <c r="I186" i="2"/>
  <c r="H186" i="2" l="1"/>
  <c r="J186" i="2"/>
  <c r="D187" i="2" s="1"/>
  <c r="I187" i="2"/>
  <c r="H187" i="2" l="1"/>
  <c r="J187" i="2"/>
  <c r="D188" i="2" s="1"/>
  <c r="I188" i="2"/>
  <c r="H188" i="2" l="1"/>
  <c r="J188" i="2"/>
  <c r="D189" i="2" s="1"/>
  <c r="I189" i="2"/>
  <c r="H189" i="2" l="1"/>
  <c r="J189" i="2"/>
  <c r="D190" i="2" s="1"/>
  <c r="I190" i="2"/>
  <c r="H190" i="2" l="1"/>
  <c r="J190" i="2"/>
  <c r="D191" i="2" s="1"/>
  <c r="I191" i="2"/>
  <c r="H191" i="2" l="1"/>
  <c r="J191" i="2"/>
  <c r="D192" i="2" s="1"/>
  <c r="I192" i="2"/>
  <c r="H192" i="2" l="1"/>
  <c r="J192" i="2"/>
  <c r="D193" i="2" s="1"/>
  <c r="I193" i="2"/>
  <c r="H193" i="2" l="1"/>
  <c r="J193" i="2"/>
  <c r="D194" i="2" s="1"/>
  <c r="I194" i="2"/>
  <c r="H194" i="2" l="1"/>
  <c r="J194" i="2"/>
  <c r="D195" i="2" s="1"/>
  <c r="I195" i="2"/>
  <c r="H195" i="2" l="1"/>
  <c r="J195" i="2"/>
  <c r="D196" i="2" s="1"/>
  <c r="I196" i="2"/>
  <c r="H196" i="2" l="1"/>
  <c r="J196" i="2"/>
  <c r="D197" i="2" s="1"/>
  <c r="I197" i="2"/>
  <c r="H197" i="2" l="1"/>
  <c r="J197" i="2"/>
  <c r="D198" i="2" s="1"/>
  <c r="I198" i="2"/>
  <c r="H198" i="2" l="1"/>
  <c r="J198" i="2"/>
  <c r="D199" i="2" s="1"/>
  <c r="I199" i="2"/>
  <c r="H199" i="2" l="1"/>
  <c r="J199" i="2"/>
  <c r="D200" i="2" s="1"/>
  <c r="I200" i="2"/>
  <c r="H200" i="2" l="1"/>
  <c r="J200" i="2"/>
  <c r="D201" i="2" s="1"/>
  <c r="I201" i="2"/>
  <c r="H201" i="2" l="1"/>
  <c r="J201" i="2"/>
  <c r="D202" i="2" s="1"/>
  <c r="I202" i="2"/>
  <c r="H202" i="2" l="1"/>
  <c r="J202" i="2"/>
  <c r="D203" i="2" s="1"/>
  <c r="I203" i="2"/>
  <c r="H203" i="2" l="1"/>
  <c r="J203" i="2"/>
  <c r="D204" i="2" s="1"/>
  <c r="I204" i="2"/>
  <c r="H204" i="2" l="1"/>
  <c r="J204" i="2"/>
  <c r="D205" i="2" s="1"/>
  <c r="I205" i="2"/>
  <c r="H205" i="2" l="1"/>
  <c r="J205" i="2"/>
  <c r="D206" i="2" s="1"/>
  <c r="I206" i="2"/>
  <c r="H206" i="2" l="1"/>
  <c r="J206" i="2"/>
  <c r="D207" i="2" s="1"/>
  <c r="I207" i="2"/>
  <c r="H207" i="2" l="1"/>
  <c r="J207" i="2"/>
  <c r="D208" i="2" s="1"/>
  <c r="I208" i="2"/>
  <c r="H208" i="2" l="1"/>
  <c r="J208" i="2"/>
  <c r="D209" i="2" s="1"/>
  <c r="I209" i="2"/>
  <c r="H209" i="2" l="1"/>
  <c r="J209" i="2"/>
  <c r="D210" i="2" s="1"/>
  <c r="I210" i="2"/>
  <c r="H210" i="2" l="1"/>
  <c r="J210" i="2"/>
  <c r="D211" i="2" s="1"/>
  <c r="I211" i="2"/>
  <c r="H211" i="2" l="1"/>
  <c r="J211" i="2"/>
  <c r="D212" i="2" s="1"/>
  <c r="I212" i="2"/>
  <c r="H212" i="2" l="1"/>
  <c r="J212" i="2"/>
  <c r="D213" i="2" s="1"/>
  <c r="I213" i="2"/>
  <c r="H213" i="2" l="1"/>
  <c r="J213" i="2"/>
  <c r="D214" i="2" s="1"/>
  <c r="I214" i="2"/>
  <c r="H214" i="2" l="1"/>
  <c r="J214" i="2"/>
  <c r="D215" i="2" s="1"/>
  <c r="I215" i="2"/>
  <c r="H215" i="2" l="1"/>
  <c r="J215" i="2"/>
  <c r="D216" i="2" s="1"/>
  <c r="I216" i="2"/>
  <c r="H216" i="2" l="1"/>
  <c r="J216" i="2"/>
  <c r="D217" i="2" s="1"/>
  <c r="I217" i="2"/>
  <c r="H217" i="2" l="1"/>
  <c r="J217" i="2"/>
  <c r="D218" i="2" s="1"/>
  <c r="I218" i="2"/>
  <c r="H218" i="2" l="1"/>
  <c r="J218" i="2"/>
  <c r="D219" i="2" s="1"/>
  <c r="I219" i="2"/>
  <c r="H219" i="2" l="1"/>
  <c r="J219" i="2"/>
  <c r="D220" i="2" s="1"/>
  <c r="I220" i="2"/>
  <c r="H220" i="2" l="1"/>
  <c r="J220" i="2"/>
  <c r="D221" i="2" s="1"/>
  <c r="I221" i="2"/>
  <c r="H221" i="2" l="1"/>
  <c r="J221" i="2"/>
  <c r="D222" i="2" s="1"/>
  <c r="I222" i="2"/>
  <c r="H222" i="2" l="1"/>
  <c r="J222" i="2"/>
  <c r="D223" i="2" s="1"/>
  <c r="I223" i="2"/>
  <c r="H223" i="2" l="1"/>
  <c r="J223" i="2"/>
  <c r="D224" i="2" s="1"/>
  <c r="I224" i="2"/>
  <c r="H224" i="2" l="1"/>
  <c r="J224" i="2"/>
  <c r="D225" i="2" s="1"/>
  <c r="I225" i="2"/>
  <c r="H225" i="2" l="1"/>
  <c r="J225" i="2"/>
  <c r="D226" i="2" s="1"/>
  <c r="I226" i="2"/>
  <c r="H226" i="2" l="1"/>
  <c r="J226" i="2"/>
  <c r="D227" i="2" s="1"/>
  <c r="I227" i="2"/>
  <c r="H227" i="2" l="1"/>
  <c r="J227" i="2"/>
  <c r="D228" i="2" s="1"/>
  <c r="I228" i="2"/>
  <c r="H228" i="2" l="1"/>
  <c r="J228" i="2"/>
  <c r="D229" i="2" s="1"/>
  <c r="I229" i="2"/>
  <c r="H229" i="2" l="1"/>
  <c r="J229" i="2"/>
  <c r="D230" i="2" s="1"/>
  <c r="I230" i="2"/>
  <c r="H230" i="2" l="1"/>
  <c r="J230" i="2"/>
  <c r="D231" i="2" s="1"/>
  <c r="I231" i="2"/>
  <c r="H231" i="2" l="1"/>
  <c r="J231" i="2"/>
  <c r="D232" i="2" s="1"/>
  <c r="I232" i="2"/>
  <c r="H232" i="2" l="1"/>
  <c r="J232" i="2"/>
  <c r="D233" i="2" s="1"/>
  <c r="I233" i="2"/>
  <c r="H233" i="2" l="1"/>
  <c r="J233" i="2"/>
  <c r="D234" i="2" s="1"/>
  <c r="I234" i="2"/>
  <c r="H234" i="2" l="1"/>
  <c r="J234" i="2"/>
  <c r="D235" i="2" s="1"/>
  <c r="I235" i="2"/>
  <c r="H235" i="2" l="1"/>
  <c r="J235" i="2"/>
  <c r="D236" i="2" s="1"/>
  <c r="I236" i="2"/>
  <c r="H236" i="2" l="1"/>
  <c r="J236" i="2"/>
  <c r="D237" i="2" s="1"/>
  <c r="I237" i="2"/>
  <c r="H237" i="2" l="1"/>
  <c r="J237" i="2"/>
  <c r="D238" i="2" s="1"/>
  <c r="I238" i="2"/>
  <c r="H238" i="2" l="1"/>
  <c r="J238" i="2"/>
  <c r="D239" i="2" s="1"/>
  <c r="I239" i="2"/>
  <c r="H239" i="2" l="1"/>
  <c r="J239" i="2"/>
  <c r="D240" i="2" s="1"/>
  <c r="I240" i="2"/>
  <c r="H240" i="2" l="1"/>
  <c r="J240" i="2"/>
  <c r="D241" i="2" s="1"/>
  <c r="I241" i="2"/>
  <c r="H241" i="2" l="1"/>
  <c r="J241" i="2"/>
  <c r="D242" i="2" s="1"/>
  <c r="I242" i="2"/>
  <c r="H242" i="2" l="1"/>
  <c r="J242" i="2"/>
  <c r="D243" i="2" s="1"/>
  <c r="I243" i="2"/>
  <c r="H243" i="2" l="1"/>
  <c r="J243" i="2"/>
  <c r="D244" i="2" s="1"/>
  <c r="I244" i="2"/>
  <c r="H244" i="2" l="1"/>
  <c r="J244" i="2"/>
  <c r="D245" i="2" s="1"/>
  <c r="I245" i="2"/>
  <c r="H245" i="2" l="1"/>
  <c r="J245" i="2"/>
  <c r="D246" i="2" s="1"/>
  <c r="I246" i="2"/>
  <c r="H246" i="2" l="1"/>
  <c r="J246" i="2"/>
  <c r="D247" i="2" s="1"/>
  <c r="I247" i="2"/>
  <c r="H247" i="2" l="1"/>
  <c r="J247" i="2"/>
  <c r="D248" i="2" s="1"/>
  <c r="I248" i="2"/>
  <c r="H248" i="2" l="1"/>
  <c r="J248" i="2"/>
  <c r="D249" i="2" s="1"/>
  <c r="I249" i="2"/>
  <c r="H249" i="2" l="1"/>
  <c r="J249" i="2"/>
  <c r="D250" i="2" s="1"/>
  <c r="I250" i="2"/>
  <c r="H250" i="2" l="1"/>
  <c r="J250" i="2"/>
  <c r="D251" i="2" s="1"/>
  <c r="I251" i="2"/>
  <c r="H251" i="2" l="1"/>
  <c r="J251" i="2"/>
  <c r="D252" i="2" s="1"/>
  <c r="I252" i="2"/>
  <c r="H252" i="2" l="1"/>
  <c r="J252" i="2"/>
  <c r="D253" i="2" s="1"/>
  <c r="I253" i="2"/>
  <c r="H253" i="2" l="1"/>
  <c r="J253" i="2"/>
  <c r="D254" i="2" s="1"/>
  <c r="I254" i="2"/>
  <c r="H254" i="2" l="1"/>
  <c r="J254" i="2"/>
  <c r="D255" i="2" s="1"/>
  <c r="I255" i="2"/>
  <c r="H255" i="2" l="1"/>
  <c r="J255" i="2"/>
  <c r="D256" i="2" s="1"/>
  <c r="I256" i="2"/>
  <c r="H256" i="2" l="1"/>
  <c r="J256" i="2"/>
  <c r="D257" i="2" s="1"/>
  <c r="I257" i="2"/>
  <c r="H257" i="2" l="1"/>
  <c r="J257" i="2"/>
  <c r="D258" i="2" s="1"/>
  <c r="I258" i="2"/>
  <c r="H258" i="2" l="1"/>
  <c r="J258" i="2"/>
  <c r="D259" i="2" s="1"/>
  <c r="I259" i="2"/>
  <c r="H259" i="2" l="1"/>
  <c r="J259" i="2"/>
  <c r="D260" i="2" s="1"/>
  <c r="I260" i="2"/>
  <c r="H260" i="2" l="1"/>
  <c r="J260" i="2"/>
  <c r="D261" i="2" s="1"/>
  <c r="I261" i="2"/>
  <c r="H261" i="2" l="1"/>
  <c r="J261" i="2"/>
  <c r="D262" i="2" s="1"/>
  <c r="I262" i="2"/>
  <c r="H262" i="2" l="1"/>
  <c r="J262" i="2"/>
  <c r="D263" i="2" s="1"/>
  <c r="I263" i="2"/>
  <c r="H263" i="2" l="1"/>
  <c r="J263" i="2"/>
  <c r="D264" i="2" s="1"/>
  <c r="I264" i="2"/>
  <c r="H264" i="2" l="1"/>
  <c r="J264" i="2"/>
  <c r="D265" i="2" s="1"/>
  <c r="I265" i="2"/>
  <c r="H265" i="2" l="1"/>
  <c r="J265" i="2"/>
  <c r="D266" i="2" s="1"/>
  <c r="I266" i="2"/>
  <c r="H266" i="2" l="1"/>
  <c r="J266" i="2"/>
  <c r="D267" i="2" s="1"/>
  <c r="I267" i="2"/>
  <c r="H267" i="2" l="1"/>
  <c r="J267" i="2"/>
  <c r="D268" i="2" s="1"/>
  <c r="I268" i="2"/>
  <c r="H268" i="2" l="1"/>
  <c r="J268" i="2"/>
  <c r="D269" i="2" s="1"/>
  <c r="I269" i="2"/>
  <c r="H269" i="2" l="1"/>
  <c r="J269" i="2"/>
  <c r="D270" i="2" s="1"/>
  <c r="I270" i="2"/>
  <c r="H270" i="2" l="1"/>
  <c r="J270" i="2"/>
  <c r="D271" i="2" s="1"/>
  <c r="I271" i="2"/>
  <c r="H271" i="2" l="1"/>
  <c r="J271" i="2"/>
  <c r="D272" i="2" s="1"/>
  <c r="I272" i="2"/>
  <c r="H272" i="2" l="1"/>
  <c r="J272" i="2"/>
  <c r="D273" i="2" s="1"/>
  <c r="I273" i="2"/>
  <c r="H273" i="2" l="1"/>
  <c r="J273" i="2"/>
  <c r="D274" i="2" s="1"/>
  <c r="I274" i="2"/>
  <c r="H274" i="2" l="1"/>
  <c r="J274" i="2"/>
  <c r="D275" i="2" s="1"/>
  <c r="I275" i="2"/>
  <c r="H275" i="2" l="1"/>
  <c r="J275" i="2"/>
  <c r="D276" i="2" s="1"/>
  <c r="I276" i="2"/>
  <c r="H276" i="2" l="1"/>
  <c r="J276" i="2"/>
  <c r="D277" i="2" s="1"/>
  <c r="I277" i="2"/>
  <c r="H277" i="2" l="1"/>
  <c r="J277" i="2"/>
  <c r="D278" i="2" s="1"/>
  <c r="I278" i="2"/>
  <c r="H278" i="2" l="1"/>
  <c r="J278" i="2"/>
  <c r="D279" i="2" s="1"/>
  <c r="I279" i="2"/>
  <c r="H279" i="2" l="1"/>
  <c r="J279" i="2"/>
  <c r="D280" i="2" s="1"/>
  <c r="I280" i="2"/>
  <c r="H280" i="2" l="1"/>
  <c r="J280" i="2"/>
  <c r="D281" i="2" s="1"/>
  <c r="I281" i="2"/>
  <c r="H281" i="2" l="1"/>
  <c r="J281" i="2"/>
  <c r="D282" i="2" s="1"/>
  <c r="I282" i="2"/>
  <c r="H282" i="2" l="1"/>
  <c r="J282" i="2"/>
  <c r="D283" i="2" s="1"/>
  <c r="I283" i="2"/>
  <c r="H283" i="2" l="1"/>
  <c r="J283" i="2"/>
  <c r="D284" i="2" s="1"/>
  <c r="I284" i="2"/>
  <c r="H284" i="2" l="1"/>
  <c r="J284" i="2"/>
  <c r="D285" i="2" s="1"/>
  <c r="I285" i="2"/>
  <c r="H285" i="2" l="1"/>
  <c r="J285" i="2"/>
  <c r="D286" i="2" s="1"/>
  <c r="I286" i="2"/>
  <c r="H286" i="2" l="1"/>
  <c r="J286" i="2"/>
  <c r="D287" i="2" s="1"/>
  <c r="I287" i="2"/>
  <c r="H287" i="2" l="1"/>
  <c r="J287" i="2"/>
  <c r="D288" i="2" s="1"/>
  <c r="I288" i="2"/>
  <c r="H288" i="2" l="1"/>
  <c r="J288" i="2"/>
  <c r="D289" i="2" s="1"/>
  <c r="I289" i="2"/>
  <c r="H289" i="2" l="1"/>
  <c r="J289" i="2"/>
  <c r="D290" i="2" s="1"/>
  <c r="I290" i="2"/>
  <c r="H290" i="2" l="1"/>
  <c r="J290" i="2"/>
  <c r="D291" i="2" s="1"/>
  <c r="I291" i="2"/>
  <c r="H291" i="2" l="1"/>
  <c r="J291" i="2"/>
  <c r="D292" i="2" s="1"/>
  <c r="I292" i="2"/>
  <c r="H292" i="2" l="1"/>
  <c r="J292" i="2"/>
  <c r="D293" i="2" s="1"/>
  <c r="I293" i="2"/>
  <c r="H293" i="2" l="1"/>
  <c r="J293" i="2"/>
  <c r="D294" i="2" s="1"/>
  <c r="I294" i="2"/>
  <c r="H294" i="2" l="1"/>
  <c r="J294" i="2"/>
  <c r="D295" i="2" s="1"/>
  <c r="I295" i="2"/>
  <c r="H295" i="2" l="1"/>
  <c r="J295" i="2"/>
  <c r="D296" i="2" s="1"/>
  <c r="I296" i="2"/>
  <c r="H296" i="2" l="1"/>
  <c r="J296" i="2"/>
  <c r="D297" i="2" s="1"/>
  <c r="I297" i="2"/>
  <c r="H297" i="2" l="1"/>
  <c r="J297" i="2"/>
  <c r="D298" i="2" s="1"/>
  <c r="I298" i="2"/>
  <c r="H298" i="2" l="1"/>
  <c r="J298" i="2"/>
  <c r="D299" i="2" s="1"/>
  <c r="I299" i="2"/>
  <c r="H299" i="2" l="1"/>
  <c r="J299" i="2"/>
  <c r="D300" i="2" s="1"/>
  <c r="I300" i="2"/>
  <c r="H300" i="2" l="1"/>
  <c r="J300" i="2"/>
  <c r="D301" i="2" s="1"/>
  <c r="I301" i="2"/>
  <c r="H301" i="2" l="1"/>
  <c r="J301" i="2"/>
  <c r="D302" i="2" s="1"/>
  <c r="I302" i="2"/>
  <c r="H302" i="2" l="1"/>
  <c r="J302" i="2"/>
  <c r="D303" i="2" s="1"/>
  <c r="I303" i="2"/>
  <c r="H303" i="2" l="1"/>
  <c r="J303" i="2"/>
  <c r="D304" i="2" s="1"/>
  <c r="I304" i="2"/>
  <c r="H304" i="2" l="1"/>
  <c r="J304" i="2"/>
  <c r="D305" i="2" s="1"/>
  <c r="I305" i="2"/>
  <c r="H305" i="2" l="1"/>
  <c r="J305" i="2"/>
  <c r="D306" i="2" s="1"/>
  <c r="I306" i="2"/>
  <c r="H306" i="2" l="1"/>
  <c r="J306" i="2"/>
  <c r="D307" i="2" s="1"/>
  <c r="I307" i="2"/>
  <c r="H307" i="2" l="1"/>
  <c r="J307" i="2"/>
  <c r="D308" i="2" s="1"/>
  <c r="I308" i="2"/>
  <c r="H308" i="2" l="1"/>
  <c r="J308" i="2"/>
  <c r="D309" i="2" s="1"/>
  <c r="I309" i="2"/>
  <c r="H309" i="2" l="1"/>
  <c r="J309" i="2"/>
  <c r="D310" i="2" s="1"/>
  <c r="I310" i="2"/>
  <c r="H310" i="2" l="1"/>
  <c r="J310" i="2"/>
  <c r="D311" i="2" s="1"/>
  <c r="I311" i="2"/>
  <c r="H311" i="2" l="1"/>
  <c r="J311" i="2"/>
  <c r="D312" i="2" s="1"/>
  <c r="I312" i="2"/>
  <c r="H312" i="2" l="1"/>
  <c r="J312" i="2"/>
  <c r="D313" i="2" s="1"/>
  <c r="I313" i="2"/>
  <c r="H313" i="2" l="1"/>
  <c r="J313" i="2"/>
  <c r="D314" i="2" s="1"/>
  <c r="I314" i="2"/>
  <c r="J314" i="2" l="1"/>
  <c r="D315" i="2" s="1"/>
  <c r="H314" i="2" l="1"/>
  <c r="I315" i="2"/>
  <c r="H315" i="2" l="1"/>
  <c r="J315" i="2"/>
  <c r="D316" i="2" s="1"/>
  <c r="I316" i="2"/>
  <c r="H316" i="2" l="1"/>
  <c r="J316" i="2"/>
  <c r="D317" i="2" s="1"/>
  <c r="I317" i="2"/>
  <c r="H317" i="2" l="1"/>
  <c r="J317" i="2"/>
  <c r="D318" i="2" s="1"/>
  <c r="I318" i="2"/>
  <c r="H318" i="2" l="1"/>
  <c r="J318" i="2"/>
  <c r="D319" i="2" s="1"/>
  <c r="I319" i="2"/>
  <c r="H319" i="2" l="1"/>
  <c r="J319" i="2"/>
  <c r="D320" i="2" s="1"/>
  <c r="I320" i="2"/>
  <c r="J320" i="2" l="1"/>
  <c r="D321" i="2" s="1"/>
  <c r="H320" i="2" l="1"/>
  <c r="I321" i="2"/>
  <c r="J321" i="2" l="1"/>
  <c r="D322" i="2" s="1"/>
  <c r="H321" i="2" l="1"/>
  <c r="I322" i="2"/>
  <c r="J322" i="2" l="1"/>
  <c r="D323" i="2" s="1"/>
  <c r="H322" i="2" l="1"/>
  <c r="I323" i="2"/>
  <c r="J323" i="2" l="1"/>
  <c r="D324" i="2" s="1"/>
  <c r="H323" i="2" l="1"/>
  <c r="I324" i="2"/>
  <c r="J324" i="2" l="1"/>
  <c r="D325" i="2" s="1"/>
  <c r="H324" i="2" l="1"/>
  <c r="I325" i="2"/>
  <c r="J325" i="2" l="1"/>
  <c r="D326" i="2" s="1"/>
  <c r="H325" i="2" l="1"/>
  <c r="I326" i="2"/>
  <c r="J326" i="2" l="1"/>
  <c r="D327" i="2" s="1"/>
  <c r="H326" i="2" l="1"/>
  <c r="I327" i="2"/>
  <c r="J327" i="2" l="1"/>
  <c r="D328" i="2" s="1"/>
  <c r="H327" i="2" l="1"/>
  <c r="I328" i="2"/>
  <c r="J328" i="2" l="1"/>
  <c r="D329" i="2" s="1"/>
  <c r="H328" i="2" l="1"/>
  <c r="I329" i="2"/>
  <c r="J329" i="2" l="1"/>
  <c r="D330" i="2" s="1"/>
  <c r="H329" i="2" l="1"/>
  <c r="I330" i="2"/>
  <c r="J330" i="2" l="1"/>
  <c r="D331" i="2" s="1"/>
  <c r="H330" i="2" l="1"/>
  <c r="I331" i="2"/>
  <c r="J331" i="2" l="1"/>
  <c r="D332" i="2" s="1"/>
  <c r="H331" i="2" l="1"/>
  <c r="I332" i="2"/>
  <c r="J332" i="2" l="1"/>
  <c r="D333" i="2" s="1"/>
  <c r="H332" i="2" l="1"/>
  <c r="I333" i="2"/>
  <c r="J333" i="2" l="1"/>
  <c r="D334" i="2" s="1"/>
  <c r="H333" i="2" l="1"/>
  <c r="I334" i="2"/>
  <c r="J334" i="2" l="1"/>
  <c r="D335" i="2" s="1"/>
  <c r="H334" i="2" l="1"/>
  <c r="I335" i="2"/>
  <c r="J335" i="2" l="1"/>
  <c r="D336" i="2" s="1"/>
  <c r="H335" i="2" l="1"/>
  <c r="I336" i="2"/>
  <c r="J336" i="2" l="1"/>
  <c r="D337" i="2" s="1"/>
  <c r="H336" i="2" l="1"/>
  <c r="I337" i="2"/>
  <c r="J337" i="2" l="1"/>
  <c r="D338" i="2" s="1"/>
  <c r="H337" i="2" l="1"/>
  <c r="I338" i="2"/>
  <c r="J338" i="2" l="1"/>
  <c r="D339" i="2" s="1"/>
  <c r="H338" i="2" l="1"/>
  <c r="I339" i="2"/>
  <c r="J339" i="2" l="1"/>
  <c r="D340" i="2" s="1"/>
  <c r="H339" i="2" l="1"/>
  <c r="I340" i="2"/>
  <c r="J340" i="2" l="1"/>
  <c r="D341" i="2" s="1"/>
  <c r="H340" i="2" l="1"/>
  <c r="I341" i="2"/>
  <c r="J341" i="2" l="1"/>
  <c r="D342" i="2" s="1"/>
  <c r="H341" i="2" l="1"/>
  <c r="I342" i="2"/>
  <c r="J342" i="2" l="1"/>
  <c r="D343" i="2" s="1"/>
  <c r="H342" i="2" l="1"/>
  <c r="I343" i="2"/>
  <c r="J343" i="2" l="1"/>
  <c r="D344" i="2" s="1"/>
  <c r="H343" i="2" l="1"/>
  <c r="I344" i="2"/>
  <c r="J344" i="2" l="1"/>
  <c r="D345" i="2" s="1"/>
  <c r="H344" i="2" l="1"/>
  <c r="I345" i="2"/>
  <c r="J345" i="2" l="1"/>
  <c r="D346" i="2" s="1"/>
  <c r="H345" i="2" l="1"/>
  <c r="I346" i="2"/>
  <c r="J346" i="2" l="1"/>
  <c r="D347" i="2" s="1"/>
  <c r="H346" i="2" l="1"/>
  <c r="I347" i="2"/>
  <c r="J347" i="2" l="1"/>
  <c r="D348" i="2" s="1"/>
  <c r="H347" i="2" l="1"/>
  <c r="I348" i="2"/>
  <c r="J348" i="2" l="1"/>
  <c r="D349" i="2" s="1"/>
  <c r="H348" i="2" l="1"/>
  <c r="I349" i="2"/>
  <c r="J349" i="2" l="1"/>
  <c r="D350" i="2" s="1"/>
  <c r="H349" i="2" l="1"/>
  <c r="I350" i="2"/>
  <c r="J350" i="2" l="1"/>
  <c r="D351" i="2" s="1"/>
  <c r="H350" i="2" l="1"/>
  <c r="I351" i="2"/>
  <c r="J351" i="2" l="1"/>
  <c r="D352" i="2" s="1"/>
  <c r="H351" i="2" l="1"/>
  <c r="I352" i="2"/>
  <c r="J352" i="2" l="1"/>
  <c r="D353" i="2" s="1"/>
  <c r="H352" i="2" l="1"/>
  <c r="I353" i="2"/>
  <c r="J353" i="2" l="1"/>
  <c r="D354" i="2" s="1"/>
  <c r="H353" i="2" l="1"/>
  <c r="I354" i="2"/>
  <c r="J354" i="2" l="1"/>
  <c r="D355" i="2" s="1"/>
  <c r="H354" i="2" l="1"/>
  <c r="I355" i="2"/>
  <c r="J355" i="2" l="1"/>
  <c r="D356" i="2" s="1"/>
  <c r="H355" i="2" l="1"/>
  <c r="I356" i="2"/>
  <c r="J356" i="2" l="1"/>
  <c r="D357" i="2" s="1"/>
  <c r="H356" i="2" l="1"/>
  <c r="I357" i="2"/>
  <c r="J357" i="2" l="1"/>
  <c r="D358" i="2" s="1"/>
  <c r="H357" i="2" l="1"/>
  <c r="I358" i="2"/>
  <c r="J358" i="2" l="1"/>
  <c r="D359" i="2" s="1"/>
  <c r="H358" i="2" l="1"/>
  <c r="I359" i="2"/>
  <c r="J359" i="2" l="1"/>
  <c r="D360" i="2" s="1"/>
  <c r="H359" i="2" l="1"/>
  <c r="I360" i="2"/>
  <c r="J360" i="2" l="1"/>
  <c r="D361" i="2" s="1"/>
  <c r="H360" i="2" l="1"/>
  <c r="I361" i="2"/>
  <c r="J361" i="2" l="1"/>
  <c r="D362" i="2" s="1"/>
  <c r="H361" i="2" l="1"/>
  <c r="I362" i="2"/>
  <c r="J362" i="2" l="1"/>
  <c r="D363" i="2" s="1"/>
  <c r="H362" i="2" l="1"/>
  <c r="I363" i="2"/>
  <c r="J363" i="2" l="1"/>
  <c r="D364" i="2" s="1"/>
  <c r="H363" i="2" l="1"/>
  <c r="I364" i="2"/>
  <c r="J364" i="2" l="1"/>
  <c r="D365" i="2" s="1"/>
  <c r="H364" i="2" l="1"/>
  <c r="I365" i="2"/>
  <c r="J365" i="2" l="1"/>
  <c r="D366" i="2" s="1"/>
  <c r="H365" i="2" l="1"/>
  <c r="I366" i="2"/>
  <c r="J366" i="2" l="1"/>
  <c r="D367" i="2" s="1"/>
  <c r="H366" i="2" l="1"/>
  <c r="I367" i="2"/>
  <c r="J367" i="2" l="1"/>
  <c r="D368" i="2" s="1"/>
  <c r="H367" i="2" l="1"/>
  <c r="I368" i="2"/>
  <c r="J368" i="2" l="1"/>
  <c r="D369" i="2" s="1"/>
  <c r="H368" i="2" l="1"/>
  <c r="I369" i="2"/>
  <c r="J369" i="2" l="1"/>
  <c r="D370" i="2" s="1"/>
  <c r="H369" i="2" l="1"/>
  <c r="I370" i="2"/>
  <c r="J370" i="2" l="1"/>
  <c r="D371" i="2" s="1"/>
  <c r="H370" i="2" l="1"/>
  <c r="I371" i="2"/>
  <c r="J371" i="2" l="1"/>
  <c r="D372" i="2" s="1"/>
  <c r="H371" i="2" l="1"/>
  <c r="I372" i="2"/>
  <c r="J372" i="2" l="1"/>
  <c r="D373" i="2" s="1"/>
  <c r="H372" i="2" l="1"/>
  <c r="I373" i="2"/>
  <c r="J373" i="2" l="1"/>
  <c r="D374" i="2" s="1"/>
  <c r="H373" i="2" l="1"/>
  <c r="I374" i="2"/>
  <c r="J374" i="2" l="1"/>
  <c r="D375" i="2" s="1"/>
  <c r="H374" i="2" l="1"/>
  <c r="I375" i="2"/>
  <c r="J375" i="2" l="1"/>
  <c r="D376" i="2" s="1"/>
  <c r="H375" i="2" l="1"/>
  <c r="I376" i="2"/>
  <c r="J376" i="2" l="1"/>
  <c r="D377" i="2" s="1"/>
  <c r="H376" i="2" l="1"/>
  <c r="I377" i="2"/>
  <c r="J377" i="2" l="1"/>
  <c r="D378" i="2" s="1"/>
  <c r="H377" i="2" l="1"/>
  <c r="I378" i="2"/>
  <c r="J378" i="2" l="1"/>
  <c r="H378" i="2" l="1"/>
  <c r="I6" i="2"/>
  <c r="I5" i="2" l="1"/>
  <c r="I7" i="2"/>
  <c r="C22" i="3" l="1"/>
  <c r="E32" i="5" l="1"/>
  <c r="E34" i="5" s="1"/>
</calcChain>
</file>

<file path=xl/sharedStrings.xml><?xml version="1.0" encoding="utf-8"?>
<sst xmlns="http://schemas.openxmlformats.org/spreadsheetml/2006/main" count="99" uniqueCount="89">
  <si>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</si>
  <si>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</si>
  <si>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</si>
  <si>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</si>
  <si>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</si>
  <si>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</si>
  <si>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Scheduled payment</t>
  </si>
  <si>
    <t>Scheduled number of payments</t>
  </si>
  <si>
    <t>Actual number of payments</t>
  </si>
  <si>
    <t>Total early payments</t>
  </si>
  <si>
    <t>Total interest</t>
  </si>
  <si>
    <t>ENTER VALUES</t>
  </si>
  <si>
    <t>LOAN SUMMARY</t>
  </si>
  <si>
    <t>LENDER NAME</t>
  </si>
  <si>
    <t>EXTRA PAYMENT</t>
  </si>
  <si>
    <t>TOTAL PAYMENT</t>
  </si>
  <si>
    <t xml:space="preserve">Cedula </t>
  </si>
  <si>
    <t>Años en la empresa</t>
  </si>
  <si>
    <t xml:space="preserve">Monto solicitado </t>
  </si>
  <si>
    <t xml:space="preserve">Monto cuota otros prestamos </t>
  </si>
  <si>
    <t>Menos de 1 Año</t>
  </si>
  <si>
    <t>Entre 1 y 2 Años</t>
  </si>
  <si>
    <t>Entre 2 y 3 Años</t>
  </si>
  <si>
    <t>Entre 3 y 4 Años</t>
  </si>
  <si>
    <t>4 o mas Años</t>
  </si>
  <si>
    <t>Salario mensual (despues de deducciones)</t>
  </si>
  <si>
    <t>hasta 2 veces</t>
  </si>
  <si>
    <t>hasta 3 veces</t>
  </si>
  <si>
    <t xml:space="preserve">Tiempo Max </t>
  </si>
  <si>
    <t>Tiempo Min</t>
  </si>
  <si>
    <t>Gasto Admin</t>
  </si>
  <si>
    <t>tasa seg vida annual prorrateado mensual</t>
  </si>
  <si>
    <t>25-50</t>
  </si>
  <si>
    <t>50-100</t>
  </si>
  <si>
    <t>100+</t>
  </si>
  <si>
    <t>-25</t>
  </si>
  <si>
    <t>Empresa</t>
  </si>
  <si>
    <t>Empleados</t>
  </si>
  <si>
    <t xml:space="preserve">Estados </t>
  </si>
  <si>
    <t>Anos</t>
  </si>
  <si>
    <t xml:space="preserve">Capacidad de pago </t>
  </si>
  <si>
    <t>Cuotas Buro</t>
  </si>
  <si>
    <t xml:space="preserve">total </t>
  </si>
  <si>
    <t>Salario mensul liquido</t>
  </si>
  <si>
    <t>Cuota KSI</t>
  </si>
  <si>
    <t>Capacidad</t>
  </si>
  <si>
    <t>Capacidad de pago maxima</t>
  </si>
  <si>
    <t>Tiempo maximo</t>
  </si>
  <si>
    <t>Cantidad tope a prestar</t>
  </si>
  <si>
    <t>Veces</t>
  </si>
  <si>
    <t>Monto maximo a prestar</t>
  </si>
  <si>
    <t>Tasa :</t>
  </si>
  <si>
    <t>Descuentos</t>
  </si>
  <si>
    <t>Base</t>
  </si>
  <si>
    <t>Descuento</t>
  </si>
  <si>
    <t>Recargo</t>
  </si>
  <si>
    <t>No. Empleados.</t>
  </si>
  <si>
    <t>total tasa</t>
  </si>
  <si>
    <t xml:space="preserve">Kredisi </t>
  </si>
  <si>
    <t xml:space="preserve">Cuota mensual </t>
  </si>
  <si>
    <t>Nombre Empleado</t>
  </si>
  <si>
    <t xml:space="preserve">Tabla de amortizacion </t>
  </si>
  <si>
    <t xml:space="preserve">Pago No. </t>
  </si>
  <si>
    <t>Fecha de pago</t>
  </si>
  <si>
    <t xml:space="preserve">Balance inicial </t>
  </si>
  <si>
    <t>Cuota Financiamiento</t>
  </si>
  <si>
    <t>Total Cuota con Seguro vida decreciente</t>
  </si>
  <si>
    <t xml:space="preserve">Tabla de Amortizacion </t>
  </si>
  <si>
    <t xml:space="preserve">Principal </t>
  </si>
  <si>
    <t>Interes</t>
  </si>
  <si>
    <t>Balance final</t>
  </si>
  <si>
    <t>Cotizador prestamo de nomina</t>
  </si>
  <si>
    <t>Seleccionar</t>
  </si>
  <si>
    <t>Monto solicitado minimo</t>
  </si>
  <si>
    <t>Tiempo de prestamo (meses)</t>
  </si>
  <si>
    <t>Es requerido al menos 1 año de estar empleado</t>
  </si>
  <si>
    <t>*</t>
  </si>
  <si>
    <t>* Campos requeridos</t>
  </si>
  <si>
    <t xml:space="preserve">Salario Minimo </t>
  </si>
  <si>
    <t>Pedro van eiker Rudecindo</t>
  </si>
  <si>
    <t xml:space="preserve"> </t>
  </si>
  <si>
    <t>Tiempo</t>
  </si>
  <si>
    <t xml:space="preserve"> veces a prestar</t>
  </si>
  <si>
    <t>TiempoMaximo</t>
  </si>
  <si>
    <t>TiempoMinimo</t>
  </si>
  <si>
    <t>GastoAdministrativos</t>
  </si>
  <si>
    <t>TasaSeguroVidaAnual</t>
  </si>
  <si>
    <t>TasaBase</t>
  </si>
  <si>
    <t>TasaTotal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</si>
</sst>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"/>
    <numFmt numFmtId="167" formatCode="0.000%"/>
  </numFmts>
  <fonts count="17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22"/>
      <color rgb="FF002060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4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204F8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1" applyNumberFormat="0" applyFill="0" applyProtection="0">
      <alignment vertical="center"/>
    </xf>
    <xf numFmtId="0" fontId="6" fillId="0" borderId="2" applyNumberFormat="0" applyFill="0" applyProtection="0">
      <alignment vertical="center"/>
    </xf>
    <xf numFmtId="0" fontId="4" fillId="0" borderId="3" applyNumberFormat="0" applyFill="0" applyProtection="0">
      <alignment vertical="center"/>
    </xf>
    <xf numFmtId="0" fontId="5" fillId="2" borderId="4" applyNumberFormat="0" applyProtection="0">
      <alignment horizontal="right"/>
    </xf>
    <xf numFmtId="0" fontId="7" fillId="0" borderId="4" applyNumberFormat="0" applyProtection="0">
      <alignment vertical="center"/>
    </xf>
    <xf numFmtId="10" fontId="8" fillId="0" borderId="0" applyFont="0" applyFill="0" applyBorder="0" applyAlignment="0" applyProtection="0"/>
    <xf numFmtId="164" fontId="5" fillId="2" borderId="0" applyFont="0" applyFill="0" applyBorder="0" applyAlignment="0" applyProtection="0"/>
    <xf numFmtId="0" fontId="5" fillId="3" borderId="0" applyNumberFormat="0" applyFont="0" applyAlignment="0">
      <alignment horizontal="center" vertical="center" wrapText="1"/>
    </xf>
    <xf numFmtId="0" fontId="9" fillId="4" borderId="0" applyNumberFormat="0" applyBorder="0" applyProtection="0">
      <alignment vertical="center" wrapText="1"/>
    </xf>
    <xf numFmtId="1" fontId="5" fillId="3" borderId="0" applyFont="0" applyFill="0" applyBorder="0" applyAlignment="0"/>
    <xf numFmtId="14" fontId="5" fillId="0" borderId="0" applyFont="0" applyFill="0" applyBorder="0" applyAlignment="0"/>
    <xf numFmtId="164" fontId="5" fillId="2" borderId="0" applyFont="0" applyFill="0" applyBorder="0" applyProtection="0">
      <alignment horizontal="right" indent="2"/>
    </xf>
    <xf numFmtId="0" fontId="9" fillId="4" borderId="0" applyBorder="0" applyProtection="0">
      <alignment horizontal="right" vertical="center" wrapText="1" indent="2"/>
    </xf>
    <xf numFmtId="43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68">
    <xf numFmtId="0" fontId="0" fillId="0" borderId="0" xfId="0"/>
    <xf numFmtId="0" fontId="3" fillId="0" borderId="1" xfId="1">
      <alignment vertical="center"/>
    </xf>
    <xf numFmtId="0" fontId="6" fillId="0" borderId="2" xfId="2">
      <alignment vertical="center"/>
    </xf>
    <xf numFmtId="0" fontId="4" fillId="0" borderId="3" xfId="3">
      <alignment vertical="center"/>
    </xf>
    <xf numFmtId="164" fontId="5" fillId="2" borderId="0" xfId="7"/>
    <xf numFmtId="164" fontId="5" fillId="2" borderId="4" xfId="7" applyFont="1" applyFill="1" applyBorder="1"/>
    <xf numFmtId="164" fontId="5" fillId="3" borderId="0" xfId="8" applyNumberFormat="1" applyBorder="1" applyAlignment="1"/>
    <xf numFmtId="164" fontId="5" fillId="3" borderId="4" xfId="8" applyNumberFormat="1" applyBorder="1" applyAlignment="1"/>
    <xf numFmtId="1" fontId="5" fillId="2" borderId="4" xfId="10" applyFill="1" applyBorder="1"/>
    <xf numFmtId="1" fontId="5" fillId="3" borderId="4" xfId="10" applyBorder="1" applyAlignment="1"/>
    <xf numFmtId="1" fontId="0" fillId="0" borderId="0" xfId="10" applyFont="1" applyFill="1" applyBorder="1" applyAlignment="1">
      <alignment horizontal="left"/>
    </xf>
    <xf numFmtId="14" fontId="5" fillId="2" borderId="4" xfId="11" applyFill="1" applyBorder="1"/>
    <xf numFmtId="14" fontId="0" fillId="0" borderId="0" xfId="11" applyFont="1" applyFill="1" applyBorder="1" applyAlignment="1">
      <alignment horizontal="left"/>
    </xf>
    <xf numFmtId="164" fontId="0" fillId="0" borderId="0" xfId="12" applyFont="1" applyFill="1" applyBorder="1">
      <alignment horizontal="right" indent="2"/>
    </xf>
    <xf numFmtId="10" fontId="5" fillId="2" borderId="4" xfId="6" applyFont="1" applyFill="1" applyBorder="1" applyAlignment="1">
      <alignment horizontal="right"/>
    </xf>
    <xf numFmtId="10" fontId="2" fillId="0" borderId="0" xfId="15" applyNumberFormat="1"/>
    <xf numFmtId="9" fontId="2" fillId="0" borderId="0" xfId="15" applyNumberFormat="1"/>
    <xf numFmtId="9" fontId="0" fillId="0" borderId="0" xfId="0" applyNumberFormat="1"/>
    <xf numFmtId="10" fontId="0" fillId="0" borderId="0" xfId="6" applyFont="1"/>
    <xf numFmtId="0" fontId="1" fillId="0" borderId="0" xfId="15" applyFont="1"/>
    <xf numFmtId="0" fontId="1" fillId="0" borderId="0" xfId="15" quotePrefix="1" applyFont="1"/>
    <xf numFmtId="0" fontId="0" fillId="0" borderId="0" xfId="0" quotePrefix="1"/>
    <xf numFmtId="43" fontId="0" fillId="0" borderId="0" xfId="0" applyNumberFormat="1"/>
    <xf numFmtId="164" fontId="0" fillId="0" borderId="0" xfId="12" applyFont="1" applyFill="1">
      <alignment horizontal="right" indent="2"/>
    </xf>
    <xf numFmtId="43" fontId="0" fillId="0" borderId="0" xfId="14" applyFont="1"/>
    <xf numFmtId="165" fontId="0" fillId="0" borderId="0" xfId="14" applyNumberFormat="1" applyFont="1"/>
    <xf numFmtId="9" fontId="0" fillId="0" borderId="0" xfId="6" applyNumberFormat="1" applyFont="1"/>
    <xf numFmtId="166" fontId="5" fillId="2" borderId="0" xfId="10" applyNumberFormat="1" applyFill="1"/>
    <xf numFmtId="0" fontId="9" fillId="7" borderId="0" xfId="9" applyFill="1">
      <alignment vertical="center" wrapText="1"/>
    </xf>
    <xf numFmtId="0" fontId="9" fillId="7" borderId="0" xfId="13" applyFill="1">
      <alignment horizontal="right" vertical="center" wrapText="1" indent="2"/>
    </xf>
    <xf numFmtId="0" fontId="11" fillId="0" borderId="0" xfId="0" applyFont="1"/>
    <xf numFmtId="164" fontId="0" fillId="5" borderId="0" xfId="12" applyFont="1" applyFill="1">
      <alignment horizontal="right" indent="2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43" fontId="15" fillId="0" borderId="0" xfId="14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5" fillId="0" borderId="0" xfId="0" applyFont="1" applyProtection="1">
      <protection hidden="1"/>
    </xf>
    <xf numFmtId="44" fontId="15" fillId="0" borderId="0" xfId="19" applyFont="1" applyBorder="1" applyAlignment="1" applyProtection="1">
      <alignment horizontal="center"/>
      <protection hidden="1"/>
    </xf>
    <xf numFmtId="44" fontId="12" fillId="0" borderId="0" xfId="19" applyFont="1" applyProtection="1">
      <protection hidden="1"/>
    </xf>
    <xf numFmtId="0" fontId="13" fillId="0" borderId="0" xfId="0" applyFont="1" applyProtection="1">
      <protection hidden="1"/>
    </xf>
    <xf numFmtId="10" fontId="0" fillId="0" borderId="0" xfId="6" applyFont="1" applyProtection="1">
      <protection hidden="1"/>
    </xf>
    <xf numFmtId="9" fontId="0" fillId="0" borderId="0" xfId="0" applyNumberFormat="1" applyProtection="1">
      <protection hidden="1"/>
    </xf>
    <xf numFmtId="10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0" fontId="16" fillId="0" borderId="0" xfId="0" applyFont="1" applyProtection="1">
      <protection hidden="1"/>
    </xf>
    <xf numFmtId="0" fontId="7" fillId="0" borderId="4" xfId="5">
      <alignment vertical="center"/>
    </xf>
    <xf numFmtId="0" fontId="7" fillId="0" borderId="5" xfId="5" applyBorder="1">
      <alignment vertical="center"/>
    </xf>
    <xf numFmtId="0" fontId="5" fillId="2" borderId="4" xfId="4">
      <alignment horizontal="right"/>
    </xf>
    <xf numFmtId="43" fontId="0" fillId="0" borderId="6" xfId="14" applyFont="1" applyBorder="1" applyAlignment="1" applyProtection="1">
      <alignment horizontal="center"/>
      <protection locked="0"/>
    </xf>
    <xf numFmtId="43" fontId="0" fillId="0" borderId="7" xfId="14" applyFont="1" applyBorder="1" applyAlignment="1" applyProtection="1">
      <alignment horizontal="center"/>
      <protection locked="0"/>
    </xf>
    <xf numFmtId="43" fontId="0" fillId="0" borderId="8" xfId="14" applyFont="1" applyBorder="1" applyAlignment="1" applyProtection="1">
      <alignment horizontal="center"/>
      <protection locked="0"/>
    </xf>
    <xf numFmtId="44" fontId="10" fillId="6" borderId="6" xfId="20" applyNumberFormat="1" applyBorder="1" applyAlignment="1" applyProtection="1">
      <alignment horizontal="center"/>
      <protection hidden="1"/>
    </xf>
    <xf numFmtId="44" fontId="10" fillId="6" borderId="7" xfId="20" applyNumberFormat="1" applyBorder="1" applyAlignment="1" applyProtection="1">
      <alignment horizontal="center"/>
      <protection hidden="1"/>
    </xf>
    <xf numFmtId="44" fontId="10" fillId="6" borderId="8" xfId="20" applyNumberForma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4" fontId="0" fillId="0" borderId="6" xfId="19" applyFont="1" applyBorder="1" applyAlignment="1" applyProtection="1">
      <alignment horizontal="center"/>
      <protection locked="0"/>
    </xf>
    <xf numFmtId="44" fontId="0" fillId="0" borderId="7" xfId="19" applyFont="1" applyBorder="1" applyAlignment="1" applyProtection="1">
      <alignment horizontal="center"/>
      <protection locked="0"/>
    </xf>
    <xf numFmtId="44" fontId="0" fillId="0" borderId="8" xfId="19" applyFont="1" applyBorder="1" applyAlignment="1" applyProtection="1">
      <alignment horizontal="center"/>
      <protection locked="0"/>
    </xf>
    <xf numFmtId="0" fontId="0" fillId="0" borderId="9" xfId="0" applyBorder="1"/>
    <xf numFmtId="0" fontId="9" fillId="4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167" fontId="0" fillId="0" borderId="0" xfId="0" applyNumberFormat="1"/>
  </cellXfs>
  <cellStyles count="21">
    <cellStyle name="Amount" xfId="7" xr:uid="{00000000-0005-0000-0000-000000000000}"/>
    <cellStyle name="Comma" xfId="14" builtinId="3"/>
    <cellStyle name="Comma 2" xfId="18" xr:uid="{B4F1A479-EDD2-4519-A92D-2FCCAE309BC7}"/>
    <cellStyle name="Currency" xfId="19" builtinId="4"/>
    <cellStyle name="Currency 2" xfId="17" xr:uid="{15EE7F38-0C2B-4077-8E76-21D128E92AB4}"/>
    <cellStyle name="Date" xfId="11" xr:uid="{00000000-0005-0000-0000-000001000000}"/>
    <cellStyle name="Explanatory Text" xfId="5" builtinId="53" customBuiltin="1"/>
    <cellStyle name="Good" xfId="20" builtinId="26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Input" xfId="4" builtinId="20" customBuiltin="1"/>
    <cellStyle name="Loan Summary" xfId="8" xr:uid="{00000000-0005-0000-0000-000009000000}"/>
    <cellStyle name="Normal" xfId="0" builtinId="0" customBuiltin="1"/>
    <cellStyle name="Normal 2" xfId="15" xr:uid="{1C5208F4-81D2-4957-A011-5F93649D1D6E}"/>
    <cellStyle name="Number" xfId="10" xr:uid="{00000000-0005-0000-0000-00000B000000}"/>
    <cellStyle name="Percent" xfId="6" builtinId="5" customBuiltin="1"/>
    <cellStyle name="Percent 2" xfId="16" xr:uid="{B18C8A64-27E7-46BD-A369-5F9FE2F36561}"/>
    <cellStyle name="Table Amount" xfId="12" xr:uid="{00000000-0005-0000-0000-00000D000000}"/>
  </cellStyles>
  <dxfs count="12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4" formatCode="&quot;$&quot;#,##0.00"/>
    </dxf>
    <dxf>
      <fill>
        <patternFill patternType="solid">
          <fgColor indexed="64"/>
          <bgColor rgb="FF204F83"/>
        </patternFill>
      </fill>
    </dxf>
    <dxf>
      <fill>
        <patternFill>
          <bgColor rgb="FFCDDFF3"/>
        </patternFill>
      </fill>
    </dxf>
    <dxf>
      <fill>
        <patternFill>
          <bgColor rgb="FF99CCFF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3" defaultTableStyle="TableStyleMedium2" defaultPivotStyle="PivotStyleLight16">
    <tableStyle name="Loan Amortization Schedule" pivot="0" count="7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Table Style 1" pivot="0" count="1" xr9:uid="{3E9C07E7-4B7D-42A0-A51E-016D2D497F95}">
      <tableStyleElement type="wholeTable" dxfId="4"/>
    </tableStyle>
    <tableStyle name="Table Style 2" pivot="0" count="1" xr9:uid="{8359B4E4-6929-495D-8877-F41C940564C4}">
      <tableStyleElement type="wholeTabl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DDFF3"/>
      <color rgb="FF204F83"/>
      <color rgb="FF0000CC"/>
      <color rgb="FF0033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38100</xdr:rowOff>
    </xdr:from>
    <xdr:to>
      <xdr:col>2</xdr:col>
      <xdr:colOff>1076325</xdr:colOff>
      <xdr:row>13</xdr:row>
      <xdr:rowOff>171450</xdr:rowOff>
    </xdr:to>
    <xdr:pic>
      <xdr:nvPicPr>
        <xdr:cNvPr id="3" name="Picture 2" descr="logo-kredisi">
          <a:extLst>
            <a:ext uri="{FF2B5EF4-FFF2-40B4-BE49-F238E27FC236}">
              <a16:creationId xmlns:a16="http://schemas.microsoft.com/office/drawing/2014/main" id="{A634C718-904E-4D2D-AEA9-EE0C5886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"/>
          <a:ext cx="1609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104775</xdr:rowOff>
    </xdr:from>
    <xdr:to>
      <xdr:col>1</xdr:col>
      <xdr:colOff>1552575</xdr:colOff>
      <xdr:row>5</xdr:row>
      <xdr:rowOff>47625</xdr:rowOff>
    </xdr:to>
    <xdr:pic>
      <xdr:nvPicPr>
        <xdr:cNvPr id="3" name="Picture 2" descr="logo-kredisi">
          <a:extLst>
            <a:ext uri="{FF2B5EF4-FFF2-40B4-BE49-F238E27FC236}">
              <a16:creationId xmlns:a16="http://schemas.microsoft.com/office/drawing/2014/main" id="{E26AA789-1926-42D9-A7CB-B89BB0F05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1609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9:K378" totalsRowShown="0" headerRowDxfId="2" headerRowCellStyle="Amount">
  <tableColumns count="10">
    <tableColumn id="1" xr3:uid="{00000000-0010-0000-0000-000001000000}" name="Pago No. " dataCellStyle="Number">
      <calculatedColumnFormula>IF(LoanIsGood,IF(ROW()-ROW(PaymentSchedule[[#Headers],[Pago No. ]])&gt;ScheduledNumberOfPayments,"",ROW()-ROW(PaymentSchedule[[#Headers],[Pago No. ]])),"")</calculatedColumnFormula>
    </tableColumn>
    <tableColumn id="2" xr3:uid="{00000000-0010-0000-0000-000002000000}" name="Fecha de pago" dataCellStyle="Date">
      <calculatedColumnFormula>IF(PaymentSchedule[[#This Row],[Pago No. ]]&lt;&gt;"",EOMONTH(LoanStartDate,ROW(PaymentSchedule[[#This Row],[Pago No. ]])-ROW(PaymentSchedule[[#Headers],[Pago No. ]])-2)+DAY(LoanStartDate),"")</calculatedColumnFormula>
    </tableColumn>
    <tableColumn id="3" xr3:uid="{00000000-0010-0000-0000-000003000000}" name="Balance inicial " dataCellStyle="Table Amount">
      <calculatedColumnFormula>IF(PaymentSchedule[[#This Row],[Pago No. ]]&lt;&gt;"",IF(ROW()-ROW(PaymentSchedule[[#Headers],[Balance inicial ]])=1,LoanAmount,INDEX(PaymentSchedule[Balance final],ROW()-ROW(PaymentSchedule[[#Headers],[Balance inicial ]])-1)),"")</calculatedColumnFormula>
    </tableColumn>
    <tableColumn id="4" xr3:uid="{00000000-0010-0000-0000-000004000000}" name="Cuota Financiamiento" dataCellStyle="Table Amount">
      <calculatedColumnFormula>IF(PaymentSchedule[[#This Row],[Pago No. ]]&lt;&gt;"",ScheduledPayment,"")</calculatedColumnFormula>
    </tableColumn>
    <tableColumn id="5" xr3:uid="{00000000-0010-0000-0000-000005000000}" name="EXTRA PAYMENT" dataCellStyle="Table Amount">
      <calculatedColumnFormula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calculatedColumnFormula>
    </tableColumn>
    <tableColumn id="6" xr3:uid="{00000000-0010-0000-0000-000006000000}" name="TOTAL PAYMENT" dataCellStyle="Table Amount">
      <calculatedColumnFormula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calculatedColumnFormula>
    </tableColumn>
    <tableColumn id="7" xr3:uid="{00000000-0010-0000-0000-000007000000}" name="Principal " dataCellStyle="Table Amount">
      <calculatedColumnFormula>IF(PaymentSchedule[[#This Row],[Pago No. ]]&lt;&gt;"",PaymentSchedule[[#This Row],[TOTAL PAYMENT]]-PaymentSchedule[[#This Row],[Interes]],"")</calculatedColumnFormula>
    </tableColumn>
    <tableColumn id="8" xr3:uid="{00000000-0010-0000-0000-000008000000}" name="Interes" dataCellStyle="Table Amount">
      <calculatedColumnFormula>IF(PaymentSchedule[[#This Row],[Pago No. ]]&lt;&gt;"",PaymentSchedule[[#This Row],[Balance inicial ]]*(InterestRate/PaymentsPerYear),"")</calculatedColumnFormula>
    </tableColumn>
    <tableColumn id="9" xr3:uid="{00000000-0010-0000-0000-000009000000}" name="Balance final" dataCellStyle="Table Amount">
      <calculatedColumnFormula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calculatedColumnFormula>
    </tableColumn>
    <tableColumn id="11" xr3:uid="{1CE186BF-CD84-4908-8CF1-7EB04A3B499F}" name="Total Cuota con Seguro vida decreciente" dataDxfId="1" dataCellStyle="Table Amount">
      <calculatedColumnFormula>+PaymentSchedule[[#This Row],[TOTAL PAYMENT]]+Cotizador!C18*Sheet2!$I$11</calculatedColumnFormula>
    </tableColumn>
  </tableColumns>
  <tableStyleInfo name="Table Style 2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379"/>
  <sheetViews>
    <sheetView showGridLines="0" zoomScaleNormal="100" workbookViewId="0">
      <pane ySplit="19" topLeftCell="A20" activePane="bottomLeft" state="frozen"/>
      <selection pane="bottomLeft"/>
    </sheetView>
  </sheetViews>
  <sheetFormatPr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5" width="19.125" customWidth="1"/>
    <col min="6" max="7" width="15.625" hidden="1" customWidth="1"/>
    <col min="8" max="10" width="15.625" customWidth="1"/>
    <col min="11" max="11" width="25.375" bestFit="1" customWidth="1"/>
  </cols>
  <sheetData>
    <row r="1" spans="2:10" ht="30" hidden="1" customHeight="1" thickBot="1" x14ac:dyDescent="0.25">
      <c r="B1" s="1" t="s">
        <v>61</v>
      </c>
      <c r="C1" s="1"/>
      <c r="D1" s="1"/>
      <c r="E1" s="1"/>
      <c r="F1" s="1"/>
      <c r="G1" s="1"/>
      <c r="H1" s="1"/>
      <c r="I1" s="1"/>
      <c r="J1" s="1"/>
    </row>
    <row r="2" spans="2:10" ht="20.100000000000001" hidden="1" customHeight="1" thickTop="1" thickBot="1" x14ac:dyDescent="0.25">
      <c r="C2" s="2" t="s">
        <v>11</v>
      </c>
      <c r="D2" s="2"/>
      <c r="E2" s="2"/>
      <c r="G2" s="2" t="s">
        <v>12</v>
      </c>
      <c r="H2" s="2"/>
      <c r="I2" s="2"/>
    </row>
    <row r="3" spans="2:10" ht="14.25" hidden="1" customHeight="1" x14ac:dyDescent="0.2">
      <c r="C3" s="47" t="s">
        <v>0</v>
      </c>
      <c r="D3" s="47"/>
      <c r="E3" s="4">
        <f>+Cotizador!$C$18+Cotizador!$C$18*Sheet2!$H$11</f>
        <v>371000</v>
      </c>
      <c r="G3" s="47" t="s">
        <v>6</v>
      </c>
      <c r="H3" s="47"/>
      <c r="I3" s="6">
        <f ca="1">IF(LoanIsGood,-PMT(InterestRate/PaymentsPerYear,ScheduledNumberOfPayments,LoanAmount),"")</f>
        <v>32101.525399340957</v>
      </c>
    </row>
    <row r="4" spans="2:10" hidden="1" x14ac:dyDescent="0.2">
      <c r="C4" s="46" t="s">
        <v>1</v>
      </c>
      <c r="D4" s="46"/>
      <c r="E4" s="14">
        <f>+Sheet2!E75</f>
        <v>0.31999999999999995</v>
      </c>
      <c r="G4" s="46" t="s">
        <v>7</v>
      </c>
      <c r="H4" s="46"/>
      <c r="I4" s="9">
        <f ca="1">IF(LoanIsGood,LoanPeriod*PaymentsPerYear,"")</f>
        <v>14</v>
      </c>
    </row>
    <row r="5" spans="2:10" hidden="1" x14ac:dyDescent="0.2">
      <c r="C5" s="46" t="s">
        <v>2</v>
      </c>
      <c r="D5" s="46"/>
      <c r="E5" s="27">
        <f>+Cotizador!C20/12</f>
        <v>1.1666666666666667</v>
      </c>
      <c r="G5" s="46" t="s">
        <v>8</v>
      </c>
      <c r="H5" s="46"/>
      <c r="I5" s="9">
        <f ca="1">ActualNumberOfPayments</f>
        <v>14</v>
      </c>
    </row>
    <row r="6" spans="2:10" hidden="1" x14ac:dyDescent="0.2">
      <c r="C6" s="46" t="s">
        <v>3</v>
      </c>
      <c r="D6" s="46"/>
      <c r="E6" s="8">
        <v>12</v>
      </c>
      <c r="G6" s="46" t="s">
        <v>9</v>
      </c>
      <c r="H6" s="46"/>
      <c r="I6" s="7">
        <f ca="1">TotalEarlyPayments</f>
        <v>0</v>
      </c>
    </row>
    <row r="7" spans="2:10" hidden="1" x14ac:dyDescent="0.2">
      <c r="C7" s="46" t="s">
        <v>4</v>
      </c>
      <c r="D7" s="46"/>
      <c r="E7" s="11">
        <f ca="1">TODAY()</f>
        <v>43755</v>
      </c>
      <c r="G7" s="46" t="s">
        <v>10</v>
      </c>
      <c r="H7" s="46"/>
      <c r="I7" s="7">
        <f ca="1">TotalInterest</f>
        <v>78421.355590773383</v>
      </c>
    </row>
    <row r="8" spans="2:10" hidden="1" x14ac:dyDescent="0.2"/>
    <row r="9" spans="2:10" ht="15" hidden="1" x14ac:dyDescent="0.2">
      <c r="C9" s="46" t="s">
        <v>5</v>
      </c>
      <c r="D9" s="46"/>
      <c r="E9" s="5">
        <v>0</v>
      </c>
      <c r="G9" s="3" t="s">
        <v>13</v>
      </c>
      <c r="H9" s="48" t="s">
        <v>58</v>
      </c>
      <c r="I9" s="48"/>
    </row>
    <row r="10" spans="2:10" hidden="1" x14ac:dyDescent="0.2"/>
    <row r="13" spans="2:10" ht="27.75" x14ac:dyDescent="0.4">
      <c r="E13" s="30" t="s">
        <v>67</v>
      </c>
    </row>
    <row r="19" spans="2:11" ht="35.1" customHeight="1" x14ac:dyDescent="0.2">
      <c r="B19" s="28" t="s">
        <v>62</v>
      </c>
      <c r="C19" s="28" t="s">
        <v>63</v>
      </c>
      <c r="D19" s="29" t="s">
        <v>64</v>
      </c>
      <c r="E19" s="29" t="s">
        <v>65</v>
      </c>
      <c r="F19" s="29" t="s">
        <v>14</v>
      </c>
      <c r="G19" s="29" t="s">
        <v>15</v>
      </c>
      <c r="H19" s="29" t="s">
        <v>68</v>
      </c>
      <c r="I19" s="29" t="s">
        <v>69</v>
      </c>
      <c r="J19" s="29" t="s">
        <v>70</v>
      </c>
      <c r="K19" s="29" t="s">
        <v>66</v>
      </c>
    </row>
    <row r="20" spans="2:11" x14ac:dyDescent="0.2">
      <c r="B20" s="10">
        <f ca="1">IF(LoanIsGood,IF(ROW()-ROW(PaymentSchedule[[#Headers],[Pago No. ]])&gt;ScheduledNumberOfPayments,"",ROW()-ROW(PaymentSchedule[[#Headers],[Pago No. ]])),"")</f>
        <v>1</v>
      </c>
      <c r="C20" s="12">
        <f ca="1">IF(PaymentSchedule[[#This Row],[Pago No. ]]&lt;&gt;"",EOMONTH(LoanStartDate,ROW(PaymentSchedule[[#This Row],[Pago No. ]])-ROW(PaymentSchedule[[#Headers],[Pago No. ]])-2)+DAY(LoanStartDate),"")</f>
        <v>43755</v>
      </c>
      <c r="D20" s="13">
        <f ca="1">IF(PaymentSchedule[[#This Row],[Pago No. ]]&lt;&gt;"",IF(ROW()-ROW(PaymentSchedule[[#Headers],[Balance inicial ]])=1,LoanAmount,INDEX(PaymentSchedule[Balance final],ROW()-ROW(PaymentSchedule[[#Headers],[Balance inicial ]])-1)),"")</f>
        <v>371000</v>
      </c>
      <c r="E20" s="13">
        <f ca="1">IF(PaymentSchedule[[#This Row],[Pago No. ]]&lt;&gt;"",ScheduledPayment,"")</f>
        <v>32101.525399340957</v>
      </c>
      <c r="F20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0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0" s="13">
        <f ca="1">IF(PaymentSchedule[[#This Row],[Pago No. ]]&lt;&gt;"",PaymentSchedule[[#This Row],[TOTAL PAYMENT]]-PaymentSchedule[[#This Row],[Interes]],"")</f>
        <v>22208.192066007625</v>
      </c>
      <c r="I20" s="13">
        <f ca="1">IF(PaymentSchedule[[#This Row],[Pago No. ]]&lt;&gt;"",PaymentSchedule[[#This Row],[Balance inicial ]]*(InterestRate/PaymentsPerYear),"")</f>
        <v>9893.3333333333321</v>
      </c>
      <c r="J20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348791.80793399236</v>
      </c>
      <c r="K20" s="23">
        <f ca="1">+PaymentSchedule[[#This Row],[Cuota Financiamiento]]+(Cotizador!$C$18*Sheet2!$I$11)/12</f>
        <v>32830.692066007621</v>
      </c>
    </row>
    <row r="21" spans="2:11" x14ac:dyDescent="0.2">
      <c r="B21" s="10">
        <f ca="1">IF(LoanIsGood,IF(ROW()-ROW(PaymentSchedule[[#Headers],[Pago No. ]])&gt;ScheduledNumberOfPayments,"",ROW()-ROW(PaymentSchedule[[#Headers],[Pago No. ]])),"")</f>
        <v>2</v>
      </c>
      <c r="C21" s="12">
        <f ca="1">IF(PaymentSchedule[[#This Row],[Pago No. ]]&lt;&gt;"",EOMONTH(LoanStartDate,ROW(PaymentSchedule[[#This Row],[Pago No. ]])-ROW(PaymentSchedule[[#Headers],[Pago No. ]])-2)+DAY(LoanStartDate),"")</f>
        <v>43786</v>
      </c>
      <c r="D21" s="13">
        <f ca="1">IF(PaymentSchedule[[#This Row],[Pago No. ]]&lt;&gt;"",IF(ROW()-ROW(PaymentSchedule[[#Headers],[Balance inicial ]])=1,LoanAmount,INDEX(PaymentSchedule[Balance final],ROW()-ROW(PaymentSchedule[[#Headers],[Balance inicial ]])-1)),"")</f>
        <v>348791.80793399236</v>
      </c>
      <c r="E21" s="13">
        <f ca="1">IF(PaymentSchedule[[#This Row],[Pago No. ]]&lt;&gt;"",ScheduledPayment,"")</f>
        <v>32101.525399340957</v>
      </c>
      <c r="F21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1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1" s="13">
        <f ca="1">IF(PaymentSchedule[[#This Row],[Pago No. ]]&lt;&gt;"",PaymentSchedule[[#This Row],[TOTAL PAYMENT]]-PaymentSchedule[[#This Row],[Interes]],"")</f>
        <v>22800.410521101163</v>
      </c>
      <c r="I21" s="13">
        <f ca="1">IF(PaymentSchedule[[#This Row],[Pago No. ]]&lt;&gt;"",PaymentSchedule[[#This Row],[Balance inicial ]]*(InterestRate/PaymentsPerYear),"")</f>
        <v>9301.1148782397941</v>
      </c>
      <c r="J21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325991.39741289121</v>
      </c>
      <c r="K21" s="23">
        <f ca="1">+PaymentSchedule[[#This Row],[Cuota Financiamiento]]+(Cotizador!$C$18*Sheet2!$I$11)/12</f>
        <v>32830.692066007621</v>
      </c>
    </row>
    <row r="22" spans="2:11" x14ac:dyDescent="0.2">
      <c r="B22" s="10">
        <f ca="1">IF(LoanIsGood,IF(ROW()-ROW(PaymentSchedule[[#Headers],[Pago No. ]])&gt;ScheduledNumberOfPayments,"",ROW()-ROW(PaymentSchedule[[#Headers],[Pago No. ]])),"")</f>
        <v>3</v>
      </c>
      <c r="C22" s="12">
        <f ca="1">IF(PaymentSchedule[[#This Row],[Pago No. ]]&lt;&gt;"",EOMONTH(LoanStartDate,ROW(PaymentSchedule[[#This Row],[Pago No. ]])-ROW(PaymentSchedule[[#Headers],[Pago No. ]])-2)+DAY(LoanStartDate),"")</f>
        <v>43816</v>
      </c>
      <c r="D22" s="13">
        <f ca="1">IF(PaymentSchedule[[#This Row],[Pago No. ]]&lt;&gt;"",IF(ROW()-ROW(PaymentSchedule[[#Headers],[Balance inicial ]])=1,LoanAmount,INDEX(PaymentSchedule[Balance final],ROW()-ROW(PaymentSchedule[[#Headers],[Balance inicial ]])-1)),"")</f>
        <v>325991.39741289121</v>
      </c>
      <c r="E22" s="13">
        <f ca="1">IF(PaymentSchedule[[#This Row],[Pago No. ]]&lt;&gt;"",ScheduledPayment,"")</f>
        <v>32101.525399340957</v>
      </c>
      <c r="F22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2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2" s="13">
        <f ca="1">IF(PaymentSchedule[[#This Row],[Pago No. ]]&lt;&gt;"",PaymentSchedule[[#This Row],[TOTAL PAYMENT]]-PaymentSchedule[[#This Row],[Interes]],"")</f>
        <v>23408.421468330525</v>
      </c>
      <c r="I22" s="13">
        <f ca="1">IF(PaymentSchedule[[#This Row],[Pago No. ]]&lt;&gt;"",PaymentSchedule[[#This Row],[Balance inicial ]]*(InterestRate/PaymentsPerYear),"")</f>
        <v>8693.1039310104297</v>
      </c>
      <c r="J22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302582.97594456066</v>
      </c>
      <c r="K22" s="23">
        <f ca="1">+PaymentSchedule[[#This Row],[Cuota Financiamiento]]+(Cotizador!$C$18*Sheet2!$I$11)/12</f>
        <v>32830.692066007621</v>
      </c>
    </row>
    <row r="23" spans="2:11" x14ac:dyDescent="0.2">
      <c r="B23" s="10">
        <f ca="1">IF(LoanIsGood,IF(ROW()-ROW(PaymentSchedule[[#Headers],[Pago No. ]])&gt;ScheduledNumberOfPayments,"",ROW()-ROW(PaymentSchedule[[#Headers],[Pago No. ]])),"")</f>
        <v>4</v>
      </c>
      <c r="C23" s="12">
        <f ca="1">IF(PaymentSchedule[[#This Row],[Pago No. ]]&lt;&gt;"",EOMONTH(LoanStartDate,ROW(PaymentSchedule[[#This Row],[Pago No. ]])-ROW(PaymentSchedule[[#Headers],[Pago No. ]])-2)+DAY(LoanStartDate),"")</f>
        <v>43847</v>
      </c>
      <c r="D23" s="13">
        <f ca="1">IF(PaymentSchedule[[#This Row],[Pago No. ]]&lt;&gt;"",IF(ROW()-ROW(PaymentSchedule[[#Headers],[Balance inicial ]])=1,LoanAmount,INDEX(PaymentSchedule[Balance final],ROW()-ROW(PaymentSchedule[[#Headers],[Balance inicial ]])-1)),"")</f>
        <v>302582.97594456066</v>
      </c>
      <c r="E23" s="13">
        <f ca="1">IF(PaymentSchedule[[#This Row],[Pago No. ]]&lt;&gt;"",ScheduledPayment,"")</f>
        <v>32101.525399340957</v>
      </c>
      <c r="F23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3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3" s="13">
        <f ca="1">IF(PaymentSchedule[[#This Row],[Pago No. ]]&lt;&gt;"",PaymentSchedule[[#This Row],[TOTAL PAYMENT]]-PaymentSchedule[[#This Row],[Interes]],"")</f>
        <v>24032.646040819342</v>
      </c>
      <c r="I23" s="13">
        <f ca="1">IF(PaymentSchedule[[#This Row],[Pago No. ]]&lt;&gt;"",PaymentSchedule[[#This Row],[Balance inicial ]]*(InterestRate/PaymentsPerYear),"")</f>
        <v>8068.8793585216163</v>
      </c>
      <c r="J23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278550.32990374131</v>
      </c>
      <c r="K23" s="23">
        <f ca="1">+PaymentSchedule[[#This Row],[Cuota Financiamiento]]+(Cotizador!$C$18*Sheet2!$I$11)/12</f>
        <v>32830.692066007621</v>
      </c>
    </row>
    <row r="24" spans="2:11" x14ac:dyDescent="0.2">
      <c r="B24" s="10">
        <f ca="1">IF(LoanIsGood,IF(ROW()-ROW(PaymentSchedule[[#Headers],[Pago No. ]])&gt;ScheduledNumberOfPayments,"",ROW()-ROW(PaymentSchedule[[#Headers],[Pago No. ]])),"")</f>
        <v>5</v>
      </c>
      <c r="C24" s="12">
        <f ca="1">IF(PaymentSchedule[[#This Row],[Pago No. ]]&lt;&gt;"",EOMONTH(LoanStartDate,ROW(PaymentSchedule[[#This Row],[Pago No. ]])-ROW(PaymentSchedule[[#Headers],[Pago No. ]])-2)+DAY(LoanStartDate),"")</f>
        <v>43878</v>
      </c>
      <c r="D24" s="13">
        <f ca="1">IF(PaymentSchedule[[#This Row],[Pago No. ]]&lt;&gt;"",IF(ROW()-ROW(PaymentSchedule[[#Headers],[Balance inicial ]])=1,LoanAmount,INDEX(PaymentSchedule[Balance final],ROW()-ROW(PaymentSchedule[[#Headers],[Balance inicial ]])-1)),"")</f>
        <v>278550.32990374131</v>
      </c>
      <c r="E24" s="13">
        <f ca="1">IF(PaymentSchedule[[#This Row],[Pago No. ]]&lt;&gt;"",ScheduledPayment,"")</f>
        <v>32101.525399340957</v>
      </c>
      <c r="F24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4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4" s="13">
        <f ca="1">IF(PaymentSchedule[[#This Row],[Pago No. ]]&lt;&gt;"",PaymentSchedule[[#This Row],[TOTAL PAYMENT]]-PaymentSchedule[[#This Row],[Interes]],"")</f>
        <v>24673.516601907857</v>
      </c>
      <c r="I24" s="13">
        <f ca="1">IF(PaymentSchedule[[#This Row],[Pago No. ]]&lt;&gt;"",PaymentSchedule[[#This Row],[Balance inicial ]]*(InterestRate/PaymentsPerYear),"")</f>
        <v>7428.0087974331</v>
      </c>
      <c r="J24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253876.81330183346</v>
      </c>
      <c r="K24" s="23">
        <f ca="1">+PaymentSchedule[[#This Row],[Cuota Financiamiento]]+(Cotizador!$C$18*Sheet2!$I$11)/12</f>
        <v>32830.692066007621</v>
      </c>
    </row>
    <row r="25" spans="2:11" x14ac:dyDescent="0.2">
      <c r="B25" s="10">
        <f ca="1">IF(LoanIsGood,IF(ROW()-ROW(PaymentSchedule[[#Headers],[Pago No. ]])&gt;ScheduledNumberOfPayments,"",ROW()-ROW(PaymentSchedule[[#Headers],[Pago No. ]])),"")</f>
        <v>6</v>
      </c>
      <c r="C25" s="12">
        <f ca="1">IF(PaymentSchedule[[#This Row],[Pago No. ]]&lt;&gt;"",EOMONTH(LoanStartDate,ROW(PaymentSchedule[[#This Row],[Pago No. ]])-ROW(PaymentSchedule[[#Headers],[Pago No. ]])-2)+DAY(LoanStartDate),"")</f>
        <v>43907</v>
      </c>
      <c r="D25" s="13">
        <f ca="1">IF(PaymentSchedule[[#This Row],[Pago No. ]]&lt;&gt;"",IF(ROW()-ROW(PaymentSchedule[[#Headers],[Balance inicial ]])=1,LoanAmount,INDEX(PaymentSchedule[Balance final],ROW()-ROW(PaymentSchedule[[#Headers],[Balance inicial ]])-1)),"")</f>
        <v>253876.81330183346</v>
      </c>
      <c r="E25" s="13">
        <f ca="1">IF(PaymentSchedule[[#This Row],[Pago No. ]]&lt;&gt;"",ScheduledPayment,"")</f>
        <v>32101.525399340957</v>
      </c>
      <c r="F25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5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5" s="13">
        <f ca="1">IF(PaymentSchedule[[#This Row],[Pago No. ]]&lt;&gt;"",PaymentSchedule[[#This Row],[TOTAL PAYMENT]]-PaymentSchedule[[#This Row],[Interes]],"")</f>
        <v>25331.477044625401</v>
      </c>
      <c r="I25" s="13">
        <f ca="1">IF(PaymentSchedule[[#This Row],[Pago No. ]]&lt;&gt;"",PaymentSchedule[[#This Row],[Balance inicial ]]*(InterestRate/PaymentsPerYear),"")</f>
        <v>6770.0483547155573</v>
      </c>
      <c r="J25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228545.33625720805</v>
      </c>
      <c r="K25" s="23">
        <f ca="1">+PaymentSchedule[[#This Row],[Cuota Financiamiento]]+(Cotizador!$C$18*Sheet2!$I$11)/12</f>
        <v>32830.692066007621</v>
      </c>
    </row>
    <row r="26" spans="2:11" x14ac:dyDescent="0.2">
      <c r="B26" s="10">
        <f ca="1">IF(LoanIsGood,IF(ROW()-ROW(PaymentSchedule[[#Headers],[Pago No. ]])&gt;ScheduledNumberOfPayments,"",ROW()-ROW(PaymentSchedule[[#Headers],[Pago No. ]])),"")</f>
        <v>7</v>
      </c>
      <c r="C26" s="12">
        <f ca="1">IF(PaymentSchedule[[#This Row],[Pago No. ]]&lt;&gt;"",EOMONTH(LoanStartDate,ROW(PaymentSchedule[[#This Row],[Pago No. ]])-ROW(PaymentSchedule[[#Headers],[Pago No. ]])-2)+DAY(LoanStartDate),"")</f>
        <v>43938</v>
      </c>
      <c r="D26" s="13">
        <f ca="1">IF(PaymentSchedule[[#This Row],[Pago No. ]]&lt;&gt;"",IF(ROW()-ROW(PaymentSchedule[[#Headers],[Balance inicial ]])=1,LoanAmount,INDEX(PaymentSchedule[Balance final],ROW()-ROW(PaymentSchedule[[#Headers],[Balance inicial ]])-1)),"")</f>
        <v>228545.33625720805</v>
      </c>
      <c r="E26" s="13">
        <f ca="1">IF(PaymentSchedule[[#This Row],[Pago No. ]]&lt;&gt;"",ScheduledPayment,"")</f>
        <v>32101.525399340957</v>
      </c>
      <c r="F26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6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6" s="13">
        <f ca="1">IF(PaymentSchedule[[#This Row],[Pago No. ]]&lt;&gt;"",PaymentSchedule[[#This Row],[TOTAL PAYMENT]]-PaymentSchedule[[#This Row],[Interes]],"")</f>
        <v>26006.983099148743</v>
      </c>
      <c r="I26" s="13">
        <f ca="1">IF(PaymentSchedule[[#This Row],[Pago No. ]]&lt;&gt;"",PaymentSchedule[[#This Row],[Balance inicial ]]*(InterestRate/PaymentsPerYear),"")</f>
        <v>6094.5423001922136</v>
      </c>
      <c r="J26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202538.3531580593</v>
      </c>
      <c r="K26" s="23">
        <f ca="1">+PaymentSchedule[[#This Row],[Cuota Financiamiento]]+(Cotizador!$C$18*Sheet2!$I$11)/12</f>
        <v>32830.692066007621</v>
      </c>
    </row>
    <row r="27" spans="2:11" x14ac:dyDescent="0.2">
      <c r="B27" s="10">
        <f ca="1">IF(LoanIsGood,IF(ROW()-ROW(PaymentSchedule[[#Headers],[Pago No. ]])&gt;ScheduledNumberOfPayments,"",ROW()-ROW(PaymentSchedule[[#Headers],[Pago No. ]])),"")</f>
        <v>8</v>
      </c>
      <c r="C27" s="12">
        <f ca="1">IF(PaymentSchedule[[#This Row],[Pago No. ]]&lt;&gt;"",EOMONTH(LoanStartDate,ROW(PaymentSchedule[[#This Row],[Pago No. ]])-ROW(PaymentSchedule[[#Headers],[Pago No. ]])-2)+DAY(LoanStartDate),"")</f>
        <v>43968</v>
      </c>
      <c r="D27" s="13">
        <f ca="1">IF(PaymentSchedule[[#This Row],[Pago No. ]]&lt;&gt;"",IF(ROW()-ROW(PaymentSchedule[[#Headers],[Balance inicial ]])=1,LoanAmount,INDEX(PaymentSchedule[Balance final],ROW()-ROW(PaymentSchedule[[#Headers],[Balance inicial ]])-1)),"")</f>
        <v>202538.3531580593</v>
      </c>
      <c r="E27" s="13">
        <f ca="1">IF(PaymentSchedule[[#This Row],[Pago No. ]]&lt;&gt;"",ScheduledPayment,"")</f>
        <v>32101.525399340957</v>
      </c>
      <c r="F27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7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7" s="13">
        <f ca="1">IF(PaymentSchedule[[#This Row],[Pago No. ]]&lt;&gt;"",PaymentSchedule[[#This Row],[TOTAL PAYMENT]]-PaymentSchedule[[#This Row],[Interes]],"")</f>
        <v>26700.502648459376</v>
      </c>
      <c r="I27" s="13">
        <f ca="1">IF(PaymentSchedule[[#This Row],[Pago No. ]]&lt;&gt;"",PaymentSchedule[[#This Row],[Balance inicial ]]*(InterestRate/PaymentsPerYear),"")</f>
        <v>5401.0227508815806</v>
      </c>
      <c r="J27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175837.85050959993</v>
      </c>
      <c r="K27" s="23">
        <f ca="1">+PaymentSchedule[[#This Row],[Cuota Financiamiento]]+(Cotizador!$C$18*Sheet2!$I$11)/12</f>
        <v>32830.692066007621</v>
      </c>
    </row>
    <row r="28" spans="2:11" x14ac:dyDescent="0.2">
      <c r="B28" s="10">
        <f ca="1">IF(LoanIsGood,IF(ROW()-ROW(PaymentSchedule[[#Headers],[Pago No. ]])&gt;ScheduledNumberOfPayments,"",ROW()-ROW(PaymentSchedule[[#Headers],[Pago No. ]])),"")</f>
        <v>9</v>
      </c>
      <c r="C28" s="12">
        <f ca="1">IF(PaymentSchedule[[#This Row],[Pago No. ]]&lt;&gt;"",EOMONTH(LoanStartDate,ROW(PaymentSchedule[[#This Row],[Pago No. ]])-ROW(PaymentSchedule[[#Headers],[Pago No. ]])-2)+DAY(LoanStartDate),"")</f>
        <v>43999</v>
      </c>
      <c r="D28" s="13">
        <f ca="1">IF(PaymentSchedule[[#This Row],[Pago No. ]]&lt;&gt;"",IF(ROW()-ROW(PaymentSchedule[[#Headers],[Balance inicial ]])=1,LoanAmount,INDEX(PaymentSchedule[Balance final],ROW()-ROW(PaymentSchedule[[#Headers],[Balance inicial ]])-1)),"")</f>
        <v>175837.85050959993</v>
      </c>
      <c r="E28" s="13">
        <f ca="1">IF(PaymentSchedule[[#This Row],[Pago No. ]]&lt;&gt;"",ScheduledPayment,"")</f>
        <v>32101.525399340957</v>
      </c>
      <c r="F28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8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8" s="13">
        <f ca="1">IF(PaymentSchedule[[#This Row],[Pago No. ]]&lt;&gt;"",PaymentSchedule[[#This Row],[TOTAL PAYMENT]]-PaymentSchedule[[#This Row],[Interes]],"")</f>
        <v>27412.516052418294</v>
      </c>
      <c r="I28" s="13">
        <f ca="1">IF(PaymentSchedule[[#This Row],[Pago No. ]]&lt;&gt;"",PaymentSchedule[[#This Row],[Balance inicial ]]*(InterestRate/PaymentsPerYear),"")</f>
        <v>4689.009346922664</v>
      </c>
      <c r="J28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148425.33445718163</v>
      </c>
      <c r="K28" s="23">
        <f ca="1">+PaymentSchedule[[#This Row],[Cuota Financiamiento]]+(Cotizador!$C$18*Sheet2!$I$11)/12</f>
        <v>32830.692066007621</v>
      </c>
    </row>
    <row r="29" spans="2:11" x14ac:dyDescent="0.2">
      <c r="B29" s="10">
        <f ca="1">IF(LoanIsGood,IF(ROW()-ROW(PaymentSchedule[[#Headers],[Pago No. ]])&gt;ScheduledNumberOfPayments,"",ROW()-ROW(PaymentSchedule[[#Headers],[Pago No. ]])),"")</f>
        <v>10</v>
      </c>
      <c r="C29" s="12">
        <f ca="1">IF(PaymentSchedule[[#This Row],[Pago No. ]]&lt;&gt;"",EOMONTH(LoanStartDate,ROW(PaymentSchedule[[#This Row],[Pago No. ]])-ROW(PaymentSchedule[[#Headers],[Pago No. ]])-2)+DAY(LoanStartDate),"")</f>
        <v>44029</v>
      </c>
      <c r="D29" s="13">
        <f ca="1">IF(PaymentSchedule[[#This Row],[Pago No. ]]&lt;&gt;"",IF(ROW()-ROW(PaymentSchedule[[#Headers],[Balance inicial ]])=1,LoanAmount,INDEX(PaymentSchedule[Balance final],ROW()-ROW(PaymentSchedule[[#Headers],[Balance inicial ]])-1)),"")</f>
        <v>148425.33445718163</v>
      </c>
      <c r="E29" s="13">
        <f ca="1">IF(PaymentSchedule[[#This Row],[Pago No. ]]&lt;&gt;"",ScheduledPayment,"")</f>
        <v>32101.525399340957</v>
      </c>
      <c r="F29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9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29" s="13">
        <f ca="1">IF(PaymentSchedule[[#This Row],[Pago No. ]]&lt;&gt;"",PaymentSchedule[[#This Row],[TOTAL PAYMENT]]-PaymentSchedule[[#This Row],[Interes]],"")</f>
        <v>28143.51648048278</v>
      </c>
      <c r="I29" s="13">
        <f ca="1">IF(PaymentSchedule[[#This Row],[Pago No. ]]&lt;&gt;"",PaymentSchedule[[#This Row],[Balance inicial ]]*(InterestRate/PaymentsPerYear),"")</f>
        <v>3958.008918858176</v>
      </c>
      <c r="J29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120281.81797669885</v>
      </c>
      <c r="K29" s="23">
        <f ca="1">+PaymentSchedule[[#This Row],[Cuota Financiamiento]]+(Cotizador!$C$18*Sheet2!$I$11)/12</f>
        <v>32830.692066007621</v>
      </c>
    </row>
    <row r="30" spans="2:11" x14ac:dyDescent="0.2">
      <c r="B30" s="10">
        <f ca="1">IF(LoanIsGood,IF(ROW()-ROW(PaymentSchedule[[#Headers],[Pago No. ]])&gt;ScheduledNumberOfPayments,"",ROW()-ROW(PaymentSchedule[[#Headers],[Pago No. ]])),"")</f>
        <v>11</v>
      </c>
      <c r="C30" s="12">
        <f ca="1">IF(PaymentSchedule[[#This Row],[Pago No. ]]&lt;&gt;"",EOMONTH(LoanStartDate,ROW(PaymentSchedule[[#This Row],[Pago No. ]])-ROW(PaymentSchedule[[#Headers],[Pago No. ]])-2)+DAY(LoanStartDate),"")</f>
        <v>44060</v>
      </c>
      <c r="D30" s="13">
        <f ca="1">IF(PaymentSchedule[[#This Row],[Pago No. ]]&lt;&gt;"",IF(ROW()-ROW(PaymentSchedule[[#Headers],[Balance inicial ]])=1,LoanAmount,INDEX(PaymentSchedule[Balance final],ROW()-ROW(PaymentSchedule[[#Headers],[Balance inicial ]])-1)),"")</f>
        <v>120281.81797669885</v>
      </c>
      <c r="E30" s="13">
        <f ca="1">IF(PaymentSchedule[[#This Row],[Pago No. ]]&lt;&gt;"",ScheduledPayment,"")</f>
        <v>32101.525399340957</v>
      </c>
      <c r="F30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0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30" s="13">
        <f ca="1">IF(PaymentSchedule[[#This Row],[Pago No. ]]&lt;&gt;"",PaymentSchedule[[#This Row],[TOTAL PAYMENT]]-PaymentSchedule[[#This Row],[Interes]],"")</f>
        <v>28894.010253295655</v>
      </c>
      <c r="I30" s="13">
        <f ca="1">IF(PaymentSchedule[[#This Row],[Pago No. ]]&lt;&gt;"",PaymentSchedule[[#This Row],[Balance inicial ]]*(InterestRate/PaymentsPerYear),"")</f>
        <v>3207.5151460453021</v>
      </c>
      <c r="J30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91387.807723403195</v>
      </c>
      <c r="K30" s="23">
        <f ca="1">+PaymentSchedule[[#This Row],[Cuota Financiamiento]]+(Cotizador!$C$18*Sheet2!$I$11)/12</f>
        <v>32830.692066007621</v>
      </c>
    </row>
    <row r="31" spans="2:11" x14ac:dyDescent="0.2">
      <c r="B31" s="10">
        <f ca="1">IF(LoanIsGood,IF(ROW()-ROW(PaymentSchedule[[#Headers],[Pago No. ]])&gt;ScheduledNumberOfPayments,"",ROW()-ROW(PaymentSchedule[[#Headers],[Pago No. ]])),"")</f>
        <v>12</v>
      </c>
      <c r="C31" s="12">
        <f ca="1">IF(PaymentSchedule[[#This Row],[Pago No. ]]&lt;&gt;"",EOMONTH(LoanStartDate,ROW(PaymentSchedule[[#This Row],[Pago No. ]])-ROW(PaymentSchedule[[#Headers],[Pago No. ]])-2)+DAY(LoanStartDate),"")</f>
        <v>44091</v>
      </c>
      <c r="D31" s="13">
        <f ca="1">IF(PaymentSchedule[[#This Row],[Pago No. ]]&lt;&gt;"",IF(ROW()-ROW(PaymentSchedule[[#Headers],[Balance inicial ]])=1,LoanAmount,INDEX(PaymentSchedule[Balance final],ROW()-ROW(PaymentSchedule[[#Headers],[Balance inicial ]])-1)),"")</f>
        <v>91387.807723403195</v>
      </c>
      <c r="E31" s="13">
        <f ca="1">IF(PaymentSchedule[[#This Row],[Pago No. ]]&lt;&gt;"",ScheduledPayment,"")</f>
        <v>32101.525399340957</v>
      </c>
      <c r="F31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1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31" s="13">
        <f ca="1">IF(PaymentSchedule[[#This Row],[Pago No. ]]&lt;&gt;"",PaymentSchedule[[#This Row],[TOTAL PAYMENT]]-PaymentSchedule[[#This Row],[Interes]],"")</f>
        <v>29664.517193383537</v>
      </c>
      <c r="I31" s="13">
        <f ca="1">IF(PaymentSchedule[[#This Row],[Pago No. ]]&lt;&gt;"",PaymentSchedule[[#This Row],[Balance inicial ]]*(InterestRate/PaymentsPerYear),"")</f>
        <v>2437.0082059574179</v>
      </c>
      <c r="J31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61723.290530019658</v>
      </c>
      <c r="K31" s="23">
        <f ca="1">+PaymentSchedule[[#This Row],[Cuota Financiamiento]]+(Cotizador!$C$18*Sheet2!$I$11)/12</f>
        <v>32830.692066007621</v>
      </c>
    </row>
    <row r="32" spans="2:11" x14ac:dyDescent="0.2">
      <c r="B32" s="10">
        <f ca="1">IF(LoanIsGood,IF(ROW()-ROW(PaymentSchedule[[#Headers],[Pago No. ]])&gt;ScheduledNumberOfPayments,"",ROW()-ROW(PaymentSchedule[[#Headers],[Pago No. ]])),"")</f>
        <v>13</v>
      </c>
      <c r="C32" s="12">
        <f ca="1">IF(PaymentSchedule[[#This Row],[Pago No. ]]&lt;&gt;"",EOMONTH(LoanStartDate,ROW(PaymentSchedule[[#This Row],[Pago No. ]])-ROW(PaymentSchedule[[#Headers],[Pago No. ]])-2)+DAY(LoanStartDate),"")</f>
        <v>44121</v>
      </c>
      <c r="D32" s="13">
        <f ca="1">IF(PaymentSchedule[[#This Row],[Pago No. ]]&lt;&gt;"",IF(ROW()-ROW(PaymentSchedule[[#Headers],[Balance inicial ]])=1,LoanAmount,INDEX(PaymentSchedule[Balance final],ROW()-ROW(PaymentSchedule[[#Headers],[Balance inicial ]])-1)),"")</f>
        <v>61723.290530019658</v>
      </c>
      <c r="E32" s="13">
        <f ca="1">IF(PaymentSchedule[[#This Row],[Pago No. ]]&lt;&gt;"",ScheduledPayment,"")</f>
        <v>32101.525399340957</v>
      </c>
      <c r="F32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2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32101.525399340957</v>
      </c>
      <c r="H32" s="13">
        <f ca="1">IF(PaymentSchedule[[#This Row],[Pago No. ]]&lt;&gt;"",PaymentSchedule[[#This Row],[TOTAL PAYMENT]]-PaymentSchedule[[#This Row],[Interes]],"")</f>
        <v>30455.570985207101</v>
      </c>
      <c r="I32" s="13">
        <f ca="1">IF(PaymentSchedule[[#This Row],[Pago No. ]]&lt;&gt;"",PaymentSchedule[[#This Row],[Balance inicial ]]*(InterestRate/PaymentsPerYear),"")</f>
        <v>1645.9544141338572</v>
      </c>
      <c r="J32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31267.719544812557</v>
      </c>
      <c r="K32" s="23">
        <f ca="1">+PaymentSchedule[[#This Row],[Cuota Financiamiento]]+(Cotizador!$C$18*Sheet2!$I$11)/12</f>
        <v>32830.692066007621</v>
      </c>
    </row>
    <row r="33" spans="2:11" x14ac:dyDescent="0.2">
      <c r="B33" s="10">
        <f ca="1">IF(LoanIsGood,IF(ROW()-ROW(PaymentSchedule[[#Headers],[Pago No. ]])&gt;ScheduledNumberOfPayments,"",ROW()-ROW(PaymentSchedule[[#Headers],[Pago No. ]])),"")</f>
        <v>14</v>
      </c>
      <c r="C33" s="12">
        <f ca="1">IF(PaymentSchedule[[#This Row],[Pago No. ]]&lt;&gt;"",EOMONTH(LoanStartDate,ROW(PaymentSchedule[[#This Row],[Pago No. ]])-ROW(PaymentSchedule[[#Headers],[Pago No. ]])-2)+DAY(LoanStartDate),"")</f>
        <v>44152</v>
      </c>
      <c r="D33" s="13">
        <f ca="1">IF(PaymentSchedule[[#This Row],[Pago No. ]]&lt;&gt;"",IF(ROW()-ROW(PaymentSchedule[[#Headers],[Balance inicial ]])=1,LoanAmount,INDEX(PaymentSchedule[Balance final],ROW()-ROW(PaymentSchedule[[#Headers],[Balance inicial ]])-1)),"")</f>
        <v>31267.719544812557</v>
      </c>
      <c r="E33" s="13">
        <f ca="1">IF(PaymentSchedule[[#This Row],[Pago No. ]]&lt;&gt;"",ScheduledPayment,"")</f>
        <v>32101.525399340957</v>
      </c>
      <c r="F33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3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31267.719544812557</v>
      </c>
      <c r="H33" s="13">
        <f ca="1">IF(PaymentSchedule[[#This Row],[Pago No. ]]&lt;&gt;"",PaymentSchedule[[#This Row],[TOTAL PAYMENT]]-PaymentSchedule[[#This Row],[Interes]],"")</f>
        <v>30433.913690284222</v>
      </c>
      <c r="I33" s="13">
        <f ca="1">IF(PaymentSchedule[[#This Row],[Pago No. ]]&lt;&gt;"",PaymentSchedule[[#This Row],[Balance inicial ]]*(InterestRate/PaymentsPerYear),"")</f>
        <v>833.80585452833463</v>
      </c>
      <c r="J33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0</v>
      </c>
      <c r="K33" s="23">
        <f ca="1">+PaymentSchedule[[#This Row],[Cuota Financiamiento]]+(Cotizador!$C$18*Sheet2!$I$11)/12</f>
        <v>32830.692066007621</v>
      </c>
    </row>
    <row r="34" spans="2:11" x14ac:dyDescent="0.2">
      <c r="B34" s="10" t="str">
        <f ca="1">IF(LoanIsGood,IF(ROW()-ROW(PaymentSchedule[[#Headers],[Pago No. ]])&gt;ScheduledNumberOfPayments,"",ROW()-ROW(PaymentSchedule[[#Headers],[Pago No. ]])),"")</f>
        <v/>
      </c>
      <c r="C34" s="12" t="str">
        <f ca="1">IF(PaymentSchedule[[#This Row],[Pago No. ]]&lt;&gt;"",EOMONTH(LoanStartDate,ROW(PaymentSchedule[[#This Row],[Pago No. ]])-ROW(PaymentSchedule[[#Headers],[Pago No. ]])-2)+DAY(LoanStartDate),"")</f>
        <v/>
      </c>
      <c r="D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" s="13" t="str">
        <f ca="1">IF(PaymentSchedule[[#This Row],[Pago No. ]]&lt;&gt;"",ScheduledPayment,"")</f>
        <v/>
      </c>
      <c r="F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" s="13" t="str">
        <f ca="1">IF(PaymentSchedule[[#This Row],[Pago No. ]]&lt;&gt;"",PaymentSchedule[[#This Row],[TOTAL PAYMENT]]-PaymentSchedule[[#This Row],[Interes]],"")</f>
        <v/>
      </c>
      <c r="I34" s="13" t="str">
        <f ca="1">IF(PaymentSchedule[[#This Row],[Pago No. ]]&lt;&gt;"",PaymentSchedule[[#This Row],[Balance inicial ]]*(InterestRate/PaymentsPerYear),"")</f>
        <v/>
      </c>
      <c r="J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" s="31"/>
    </row>
    <row r="35" spans="2:11" x14ac:dyDescent="0.2">
      <c r="B35" s="10" t="str">
        <f ca="1">IF(LoanIsGood,IF(ROW()-ROW(PaymentSchedule[[#Headers],[Pago No. ]])&gt;ScheduledNumberOfPayments,"",ROW()-ROW(PaymentSchedule[[#Headers],[Pago No. ]])),"")</f>
        <v/>
      </c>
      <c r="C35" s="12" t="str">
        <f ca="1">IF(PaymentSchedule[[#This Row],[Pago No. ]]&lt;&gt;"",EOMONTH(LoanStartDate,ROW(PaymentSchedule[[#This Row],[Pago No. ]])-ROW(PaymentSchedule[[#Headers],[Pago No. ]])-2)+DAY(LoanStartDate),"")</f>
        <v/>
      </c>
      <c r="D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" s="13" t="str">
        <f ca="1">IF(PaymentSchedule[[#This Row],[Pago No. ]]&lt;&gt;"",ScheduledPayment,"")</f>
        <v/>
      </c>
      <c r="F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" s="13" t="str">
        <f ca="1">IF(PaymentSchedule[[#This Row],[Pago No. ]]&lt;&gt;"",PaymentSchedule[[#This Row],[TOTAL PAYMENT]]-PaymentSchedule[[#This Row],[Interes]],"")</f>
        <v/>
      </c>
      <c r="I35" s="13" t="str">
        <f ca="1">IF(PaymentSchedule[[#This Row],[Pago No. ]]&lt;&gt;"",PaymentSchedule[[#This Row],[Balance inicial ]]*(InterestRate/PaymentsPerYear),"")</f>
        <v/>
      </c>
      <c r="J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" s="31"/>
    </row>
    <row r="36" spans="2:11" x14ac:dyDescent="0.2">
      <c r="B36" s="10" t="str">
        <f ca="1">IF(LoanIsGood,IF(ROW()-ROW(PaymentSchedule[[#Headers],[Pago No. ]])&gt;ScheduledNumberOfPayments,"",ROW()-ROW(PaymentSchedule[[#Headers],[Pago No. ]])),"")</f>
        <v/>
      </c>
      <c r="C36" s="12" t="str">
        <f ca="1">IF(PaymentSchedule[[#This Row],[Pago No. ]]&lt;&gt;"",EOMONTH(LoanStartDate,ROW(PaymentSchedule[[#This Row],[Pago No. ]])-ROW(PaymentSchedule[[#Headers],[Pago No. ]])-2)+DAY(LoanStartDate),"")</f>
        <v/>
      </c>
      <c r="D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" s="13" t="str">
        <f ca="1">IF(PaymentSchedule[[#This Row],[Pago No. ]]&lt;&gt;"",ScheduledPayment,"")</f>
        <v/>
      </c>
      <c r="F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" s="13" t="str">
        <f ca="1">IF(PaymentSchedule[[#This Row],[Pago No. ]]&lt;&gt;"",PaymentSchedule[[#This Row],[TOTAL PAYMENT]]-PaymentSchedule[[#This Row],[Interes]],"")</f>
        <v/>
      </c>
      <c r="I36" s="13" t="str">
        <f ca="1">IF(PaymentSchedule[[#This Row],[Pago No. ]]&lt;&gt;"",PaymentSchedule[[#This Row],[Balance inicial ]]*(InterestRate/PaymentsPerYear),"")</f>
        <v/>
      </c>
      <c r="J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" s="31"/>
    </row>
    <row r="37" spans="2:11" x14ac:dyDescent="0.2">
      <c r="B37" s="10" t="str">
        <f ca="1">IF(LoanIsGood,IF(ROW()-ROW(PaymentSchedule[[#Headers],[Pago No. ]])&gt;ScheduledNumberOfPayments,"",ROW()-ROW(PaymentSchedule[[#Headers],[Pago No. ]])),"")</f>
        <v/>
      </c>
      <c r="C37" s="12" t="str">
        <f ca="1">IF(PaymentSchedule[[#This Row],[Pago No. ]]&lt;&gt;"",EOMONTH(LoanStartDate,ROW(PaymentSchedule[[#This Row],[Pago No. ]])-ROW(PaymentSchedule[[#Headers],[Pago No. ]])-2)+DAY(LoanStartDate),"")</f>
        <v/>
      </c>
      <c r="D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" s="13" t="str">
        <f ca="1">IF(PaymentSchedule[[#This Row],[Pago No. ]]&lt;&gt;"",ScheduledPayment,"")</f>
        <v/>
      </c>
      <c r="F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" s="13" t="str">
        <f ca="1">IF(PaymentSchedule[[#This Row],[Pago No. ]]&lt;&gt;"",PaymentSchedule[[#This Row],[TOTAL PAYMENT]]-PaymentSchedule[[#This Row],[Interes]],"")</f>
        <v/>
      </c>
      <c r="I37" s="13" t="str">
        <f ca="1">IF(PaymentSchedule[[#This Row],[Pago No. ]]&lt;&gt;"",PaymentSchedule[[#This Row],[Balance inicial ]]*(InterestRate/PaymentsPerYear),"")</f>
        <v/>
      </c>
      <c r="J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" s="31"/>
    </row>
    <row r="38" spans="2:11" x14ac:dyDescent="0.2">
      <c r="B38" s="10" t="str">
        <f ca="1">IF(LoanIsGood,IF(ROW()-ROW(PaymentSchedule[[#Headers],[Pago No. ]])&gt;ScheduledNumberOfPayments,"",ROW()-ROW(PaymentSchedule[[#Headers],[Pago No. ]])),"")</f>
        <v/>
      </c>
      <c r="C38" s="12" t="str">
        <f ca="1">IF(PaymentSchedule[[#This Row],[Pago No. ]]&lt;&gt;"",EOMONTH(LoanStartDate,ROW(PaymentSchedule[[#This Row],[Pago No. ]])-ROW(PaymentSchedule[[#Headers],[Pago No. ]])-2)+DAY(LoanStartDate),"")</f>
        <v/>
      </c>
      <c r="D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8" s="13" t="str">
        <f ca="1">IF(PaymentSchedule[[#This Row],[Pago No. ]]&lt;&gt;"",ScheduledPayment,"")</f>
        <v/>
      </c>
      <c r="F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8" s="13" t="str">
        <f ca="1">IF(PaymentSchedule[[#This Row],[Pago No. ]]&lt;&gt;"",PaymentSchedule[[#This Row],[TOTAL PAYMENT]]-PaymentSchedule[[#This Row],[Interes]],"")</f>
        <v/>
      </c>
      <c r="I38" s="13" t="str">
        <f ca="1">IF(PaymentSchedule[[#This Row],[Pago No. ]]&lt;&gt;"",PaymentSchedule[[#This Row],[Balance inicial ]]*(InterestRate/PaymentsPerYear),"")</f>
        <v/>
      </c>
      <c r="J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8" s="31"/>
    </row>
    <row r="39" spans="2:11" x14ac:dyDescent="0.2">
      <c r="B39" s="10" t="str">
        <f ca="1">IF(LoanIsGood,IF(ROW()-ROW(PaymentSchedule[[#Headers],[Pago No. ]])&gt;ScheduledNumberOfPayments,"",ROW()-ROW(PaymentSchedule[[#Headers],[Pago No. ]])),"")</f>
        <v/>
      </c>
      <c r="C39" s="12" t="str">
        <f ca="1">IF(PaymentSchedule[[#This Row],[Pago No. ]]&lt;&gt;"",EOMONTH(LoanStartDate,ROW(PaymentSchedule[[#This Row],[Pago No. ]])-ROW(PaymentSchedule[[#Headers],[Pago No. ]])-2)+DAY(LoanStartDate),"")</f>
        <v/>
      </c>
      <c r="D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9" s="13" t="str">
        <f ca="1">IF(PaymentSchedule[[#This Row],[Pago No. ]]&lt;&gt;"",ScheduledPayment,"")</f>
        <v/>
      </c>
      <c r="F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9" s="13" t="str">
        <f ca="1">IF(PaymentSchedule[[#This Row],[Pago No. ]]&lt;&gt;"",PaymentSchedule[[#This Row],[TOTAL PAYMENT]]-PaymentSchedule[[#This Row],[Interes]],"")</f>
        <v/>
      </c>
      <c r="I39" s="13" t="str">
        <f ca="1">IF(PaymentSchedule[[#This Row],[Pago No. ]]&lt;&gt;"",PaymentSchedule[[#This Row],[Balance inicial ]]*(InterestRate/PaymentsPerYear),"")</f>
        <v/>
      </c>
      <c r="J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9" s="31"/>
    </row>
    <row r="40" spans="2:11" x14ac:dyDescent="0.2">
      <c r="B40" s="10" t="str">
        <f ca="1">IF(LoanIsGood,IF(ROW()-ROW(PaymentSchedule[[#Headers],[Pago No. ]])&gt;ScheduledNumberOfPayments,"",ROW()-ROW(PaymentSchedule[[#Headers],[Pago No. ]])),"")</f>
        <v/>
      </c>
      <c r="C40" s="12" t="str">
        <f ca="1">IF(PaymentSchedule[[#This Row],[Pago No. ]]&lt;&gt;"",EOMONTH(LoanStartDate,ROW(PaymentSchedule[[#This Row],[Pago No. ]])-ROW(PaymentSchedule[[#Headers],[Pago No. ]])-2)+DAY(LoanStartDate),"")</f>
        <v/>
      </c>
      <c r="D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0" s="13" t="str">
        <f ca="1">IF(PaymentSchedule[[#This Row],[Pago No. ]]&lt;&gt;"",ScheduledPayment,"")</f>
        <v/>
      </c>
      <c r="F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0" s="13" t="str">
        <f ca="1">IF(PaymentSchedule[[#This Row],[Pago No. ]]&lt;&gt;"",PaymentSchedule[[#This Row],[TOTAL PAYMENT]]-PaymentSchedule[[#This Row],[Interes]],"")</f>
        <v/>
      </c>
      <c r="I40" s="13" t="str">
        <f ca="1">IF(PaymentSchedule[[#This Row],[Pago No. ]]&lt;&gt;"",PaymentSchedule[[#This Row],[Balance inicial ]]*(InterestRate/PaymentsPerYear),"")</f>
        <v/>
      </c>
      <c r="J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0" s="31"/>
    </row>
    <row r="41" spans="2:11" x14ac:dyDescent="0.2">
      <c r="B41" s="10" t="str">
        <f ca="1">IF(LoanIsGood,IF(ROW()-ROW(PaymentSchedule[[#Headers],[Pago No. ]])&gt;ScheduledNumberOfPayments,"",ROW()-ROW(PaymentSchedule[[#Headers],[Pago No. ]])),"")</f>
        <v/>
      </c>
      <c r="C41" s="12" t="str">
        <f ca="1">IF(PaymentSchedule[[#This Row],[Pago No. ]]&lt;&gt;"",EOMONTH(LoanStartDate,ROW(PaymentSchedule[[#This Row],[Pago No. ]])-ROW(PaymentSchedule[[#Headers],[Pago No. ]])-2)+DAY(LoanStartDate),"")</f>
        <v/>
      </c>
      <c r="D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1" s="13" t="str">
        <f ca="1">IF(PaymentSchedule[[#This Row],[Pago No. ]]&lt;&gt;"",ScheduledPayment,"")</f>
        <v/>
      </c>
      <c r="F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1" s="13" t="str">
        <f ca="1">IF(PaymentSchedule[[#This Row],[Pago No. ]]&lt;&gt;"",PaymentSchedule[[#This Row],[TOTAL PAYMENT]]-PaymentSchedule[[#This Row],[Interes]],"")</f>
        <v/>
      </c>
      <c r="I41" s="13" t="str">
        <f ca="1">IF(PaymentSchedule[[#This Row],[Pago No. ]]&lt;&gt;"",PaymentSchedule[[#This Row],[Balance inicial ]]*(InterestRate/PaymentsPerYear),"")</f>
        <v/>
      </c>
      <c r="J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1" s="31"/>
    </row>
    <row r="42" spans="2:11" x14ac:dyDescent="0.2">
      <c r="B42" s="10" t="str">
        <f ca="1">IF(LoanIsGood,IF(ROW()-ROW(PaymentSchedule[[#Headers],[Pago No. ]])&gt;ScheduledNumberOfPayments,"",ROW()-ROW(PaymentSchedule[[#Headers],[Pago No. ]])),"")</f>
        <v/>
      </c>
      <c r="C42" s="12" t="str">
        <f ca="1">IF(PaymentSchedule[[#This Row],[Pago No. ]]&lt;&gt;"",EOMONTH(LoanStartDate,ROW(PaymentSchedule[[#This Row],[Pago No. ]])-ROW(PaymentSchedule[[#Headers],[Pago No. ]])-2)+DAY(LoanStartDate),"")</f>
        <v/>
      </c>
      <c r="D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2" s="13" t="str">
        <f ca="1">IF(PaymentSchedule[[#This Row],[Pago No. ]]&lt;&gt;"",ScheduledPayment,"")</f>
        <v/>
      </c>
      <c r="F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2" s="13" t="str">
        <f ca="1">IF(PaymentSchedule[[#This Row],[Pago No. ]]&lt;&gt;"",PaymentSchedule[[#This Row],[TOTAL PAYMENT]]-PaymentSchedule[[#This Row],[Interes]],"")</f>
        <v/>
      </c>
      <c r="I42" s="13" t="str">
        <f ca="1">IF(PaymentSchedule[[#This Row],[Pago No. ]]&lt;&gt;"",PaymentSchedule[[#This Row],[Balance inicial ]]*(InterestRate/PaymentsPerYear),"")</f>
        <v/>
      </c>
      <c r="J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2" s="31"/>
    </row>
    <row r="43" spans="2:11" x14ac:dyDescent="0.2">
      <c r="B43" s="10" t="str">
        <f ca="1">IF(LoanIsGood,IF(ROW()-ROW(PaymentSchedule[[#Headers],[Pago No. ]])&gt;ScheduledNumberOfPayments,"",ROW()-ROW(PaymentSchedule[[#Headers],[Pago No. ]])),"")</f>
        <v/>
      </c>
      <c r="C43" s="12" t="str">
        <f ca="1">IF(PaymentSchedule[[#This Row],[Pago No. ]]&lt;&gt;"",EOMONTH(LoanStartDate,ROW(PaymentSchedule[[#This Row],[Pago No. ]])-ROW(PaymentSchedule[[#Headers],[Pago No. ]])-2)+DAY(LoanStartDate),"")</f>
        <v/>
      </c>
      <c r="D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3" s="13" t="str">
        <f ca="1">IF(PaymentSchedule[[#This Row],[Pago No. ]]&lt;&gt;"",ScheduledPayment,"")</f>
        <v/>
      </c>
      <c r="F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3" s="13" t="str">
        <f ca="1">IF(PaymentSchedule[[#This Row],[Pago No. ]]&lt;&gt;"",PaymentSchedule[[#This Row],[TOTAL PAYMENT]]-PaymentSchedule[[#This Row],[Interes]],"")</f>
        <v/>
      </c>
      <c r="I43" s="13" t="str">
        <f ca="1">IF(PaymentSchedule[[#This Row],[Pago No. ]]&lt;&gt;"",PaymentSchedule[[#This Row],[Balance inicial ]]*(InterestRate/PaymentsPerYear),"")</f>
        <v/>
      </c>
      <c r="J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3" s="31"/>
    </row>
    <row r="44" spans="2:11" x14ac:dyDescent="0.2">
      <c r="B44" s="10" t="str">
        <f ca="1">IF(LoanIsGood,IF(ROW()-ROW(PaymentSchedule[[#Headers],[Pago No. ]])&gt;ScheduledNumberOfPayments,"",ROW()-ROW(PaymentSchedule[[#Headers],[Pago No. ]])),"")</f>
        <v/>
      </c>
      <c r="C44" s="12" t="str">
        <f ca="1">IF(PaymentSchedule[[#This Row],[Pago No. ]]&lt;&gt;"",EOMONTH(LoanStartDate,ROW(PaymentSchedule[[#This Row],[Pago No. ]])-ROW(PaymentSchedule[[#Headers],[Pago No. ]])-2)+DAY(LoanStartDate),"")</f>
        <v/>
      </c>
      <c r="D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4" s="13" t="str">
        <f ca="1">IF(PaymentSchedule[[#This Row],[Pago No. ]]&lt;&gt;"",ScheduledPayment,"")</f>
        <v/>
      </c>
      <c r="F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4" s="13" t="str">
        <f ca="1">IF(PaymentSchedule[[#This Row],[Pago No. ]]&lt;&gt;"",PaymentSchedule[[#This Row],[TOTAL PAYMENT]]-PaymentSchedule[[#This Row],[Interes]],"")</f>
        <v/>
      </c>
      <c r="I44" s="13" t="str">
        <f ca="1">IF(PaymentSchedule[[#This Row],[Pago No. ]]&lt;&gt;"",PaymentSchedule[[#This Row],[Balance inicial ]]*(InterestRate/PaymentsPerYear),"")</f>
        <v/>
      </c>
      <c r="J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4" s="31"/>
    </row>
    <row r="45" spans="2:11" x14ac:dyDescent="0.2">
      <c r="B45" s="10" t="str">
        <f ca="1">IF(LoanIsGood,IF(ROW()-ROW(PaymentSchedule[[#Headers],[Pago No. ]])&gt;ScheduledNumberOfPayments,"",ROW()-ROW(PaymentSchedule[[#Headers],[Pago No. ]])),"")</f>
        <v/>
      </c>
      <c r="C45" s="12" t="str">
        <f ca="1">IF(PaymentSchedule[[#This Row],[Pago No. ]]&lt;&gt;"",EOMONTH(LoanStartDate,ROW(PaymentSchedule[[#This Row],[Pago No. ]])-ROW(PaymentSchedule[[#Headers],[Pago No. ]])-2)+DAY(LoanStartDate),"")</f>
        <v/>
      </c>
      <c r="D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5" s="13" t="str">
        <f ca="1">IF(PaymentSchedule[[#This Row],[Pago No. ]]&lt;&gt;"",ScheduledPayment,"")</f>
        <v/>
      </c>
      <c r="F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5" s="13" t="str">
        <f ca="1">IF(PaymentSchedule[[#This Row],[Pago No. ]]&lt;&gt;"",PaymentSchedule[[#This Row],[TOTAL PAYMENT]]-PaymentSchedule[[#This Row],[Interes]],"")</f>
        <v/>
      </c>
      <c r="I45" s="13" t="str">
        <f ca="1">IF(PaymentSchedule[[#This Row],[Pago No. ]]&lt;&gt;"",PaymentSchedule[[#This Row],[Balance inicial ]]*(InterestRate/PaymentsPerYear),"")</f>
        <v/>
      </c>
      <c r="J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5" s="31"/>
    </row>
    <row r="46" spans="2:11" x14ac:dyDescent="0.2">
      <c r="B46" s="10" t="str">
        <f ca="1">IF(LoanIsGood,IF(ROW()-ROW(PaymentSchedule[[#Headers],[Pago No. ]])&gt;ScheduledNumberOfPayments,"",ROW()-ROW(PaymentSchedule[[#Headers],[Pago No. ]])),"")</f>
        <v/>
      </c>
      <c r="C46" s="12" t="str">
        <f ca="1">IF(PaymentSchedule[[#This Row],[Pago No. ]]&lt;&gt;"",EOMONTH(LoanStartDate,ROW(PaymentSchedule[[#This Row],[Pago No. ]])-ROW(PaymentSchedule[[#Headers],[Pago No. ]])-2)+DAY(LoanStartDate),"")</f>
        <v/>
      </c>
      <c r="D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6" s="13" t="str">
        <f ca="1">IF(PaymentSchedule[[#This Row],[Pago No. ]]&lt;&gt;"",ScheduledPayment,"")</f>
        <v/>
      </c>
      <c r="F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6" s="13" t="str">
        <f ca="1">IF(PaymentSchedule[[#This Row],[Pago No. ]]&lt;&gt;"",PaymentSchedule[[#This Row],[TOTAL PAYMENT]]-PaymentSchedule[[#This Row],[Interes]],"")</f>
        <v/>
      </c>
      <c r="I46" s="13" t="str">
        <f ca="1">IF(PaymentSchedule[[#This Row],[Pago No. ]]&lt;&gt;"",PaymentSchedule[[#This Row],[Balance inicial ]]*(InterestRate/PaymentsPerYear),"")</f>
        <v/>
      </c>
      <c r="J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6" s="31"/>
    </row>
    <row r="47" spans="2:11" x14ac:dyDescent="0.2">
      <c r="B47" s="10" t="str">
        <f ca="1">IF(LoanIsGood,IF(ROW()-ROW(PaymentSchedule[[#Headers],[Pago No. ]])&gt;ScheduledNumberOfPayments,"",ROW()-ROW(PaymentSchedule[[#Headers],[Pago No. ]])),"")</f>
        <v/>
      </c>
      <c r="C47" s="12" t="str">
        <f ca="1">IF(PaymentSchedule[[#This Row],[Pago No. ]]&lt;&gt;"",EOMONTH(LoanStartDate,ROW(PaymentSchedule[[#This Row],[Pago No. ]])-ROW(PaymentSchedule[[#Headers],[Pago No. ]])-2)+DAY(LoanStartDate),"")</f>
        <v/>
      </c>
      <c r="D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7" s="13" t="str">
        <f ca="1">IF(PaymentSchedule[[#This Row],[Pago No. ]]&lt;&gt;"",ScheduledPayment,"")</f>
        <v/>
      </c>
      <c r="F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7" s="13" t="str">
        <f ca="1">IF(PaymentSchedule[[#This Row],[Pago No. ]]&lt;&gt;"",PaymentSchedule[[#This Row],[TOTAL PAYMENT]]-PaymentSchedule[[#This Row],[Interes]],"")</f>
        <v/>
      </c>
      <c r="I47" s="13" t="str">
        <f ca="1">IF(PaymentSchedule[[#This Row],[Pago No. ]]&lt;&gt;"",PaymentSchedule[[#This Row],[Balance inicial ]]*(InterestRate/PaymentsPerYear),"")</f>
        <v/>
      </c>
      <c r="J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7" s="31"/>
    </row>
    <row r="48" spans="2:11" x14ac:dyDescent="0.2">
      <c r="B48" s="10" t="str">
        <f ca="1">IF(LoanIsGood,IF(ROW()-ROW(PaymentSchedule[[#Headers],[Pago No. ]])&gt;ScheduledNumberOfPayments,"",ROW()-ROW(PaymentSchedule[[#Headers],[Pago No. ]])),"")</f>
        <v/>
      </c>
      <c r="C48" s="12" t="str">
        <f ca="1">IF(PaymentSchedule[[#This Row],[Pago No. ]]&lt;&gt;"",EOMONTH(LoanStartDate,ROW(PaymentSchedule[[#This Row],[Pago No. ]])-ROW(PaymentSchedule[[#Headers],[Pago No. ]])-2)+DAY(LoanStartDate),"")</f>
        <v/>
      </c>
      <c r="D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8" s="13" t="str">
        <f ca="1">IF(PaymentSchedule[[#This Row],[Pago No. ]]&lt;&gt;"",ScheduledPayment,"")</f>
        <v/>
      </c>
      <c r="F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8" s="13" t="str">
        <f ca="1">IF(PaymentSchedule[[#This Row],[Pago No. ]]&lt;&gt;"",PaymentSchedule[[#This Row],[TOTAL PAYMENT]]-PaymentSchedule[[#This Row],[Interes]],"")</f>
        <v/>
      </c>
      <c r="I48" s="13" t="str">
        <f ca="1">IF(PaymentSchedule[[#This Row],[Pago No. ]]&lt;&gt;"",PaymentSchedule[[#This Row],[Balance inicial ]]*(InterestRate/PaymentsPerYear),"")</f>
        <v/>
      </c>
      <c r="J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8" s="31"/>
    </row>
    <row r="49" spans="2:11" x14ac:dyDescent="0.2">
      <c r="B49" s="10" t="str">
        <f ca="1">IF(LoanIsGood,IF(ROW()-ROW(PaymentSchedule[[#Headers],[Pago No. ]])&gt;ScheduledNumberOfPayments,"",ROW()-ROW(PaymentSchedule[[#Headers],[Pago No. ]])),"")</f>
        <v/>
      </c>
      <c r="C49" s="12" t="str">
        <f ca="1">IF(PaymentSchedule[[#This Row],[Pago No. ]]&lt;&gt;"",EOMONTH(LoanStartDate,ROW(PaymentSchedule[[#This Row],[Pago No. ]])-ROW(PaymentSchedule[[#Headers],[Pago No. ]])-2)+DAY(LoanStartDate),"")</f>
        <v/>
      </c>
      <c r="D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9" s="13" t="str">
        <f ca="1">IF(PaymentSchedule[[#This Row],[Pago No. ]]&lt;&gt;"",ScheduledPayment,"")</f>
        <v/>
      </c>
      <c r="F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9" s="13" t="str">
        <f ca="1">IF(PaymentSchedule[[#This Row],[Pago No. ]]&lt;&gt;"",PaymentSchedule[[#This Row],[TOTAL PAYMENT]]-PaymentSchedule[[#This Row],[Interes]],"")</f>
        <v/>
      </c>
      <c r="I49" s="13" t="str">
        <f ca="1">IF(PaymentSchedule[[#This Row],[Pago No. ]]&lt;&gt;"",PaymentSchedule[[#This Row],[Balance inicial ]]*(InterestRate/PaymentsPerYear),"")</f>
        <v/>
      </c>
      <c r="J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9" s="31"/>
    </row>
    <row r="50" spans="2:11" x14ac:dyDescent="0.2">
      <c r="B50" s="10" t="str">
        <f ca="1">IF(LoanIsGood,IF(ROW()-ROW(PaymentSchedule[[#Headers],[Pago No. ]])&gt;ScheduledNumberOfPayments,"",ROW()-ROW(PaymentSchedule[[#Headers],[Pago No. ]])),"")</f>
        <v/>
      </c>
      <c r="C50" s="12" t="str">
        <f ca="1">IF(PaymentSchedule[[#This Row],[Pago No. ]]&lt;&gt;"",EOMONTH(LoanStartDate,ROW(PaymentSchedule[[#This Row],[Pago No. ]])-ROW(PaymentSchedule[[#Headers],[Pago No. ]])-2)+DAY(LoanStartDate),"")</f>
        <v/>
      </c>
      <c r="D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0" s="13" t="str">
        <f ca="1">IF(PaymentSchedule[[#This Row],[Pago No. ]]&lt;&gt;"",ScheduledPayment,"")</f>
        <v/>
      </c>
      <c r="F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0" s="13" t="str">
        <f ca="1">IF(PaymentSchedule[[#This Row],[Pago No. ]]&lt;&gt;"",PaymentSchedule[[#This Row],[TOTAL PAYMENT]]-PaymentSchedule[[#This Row],[Interes]],"")</f>
        <v/>
      </c>
      <c r="I50" s="13" t="str">
        <f ca="1">IF(PaymentSchedule[[#This Row],[Pago No. ]]&lt;&gt;"",PaymentSchedule[[#This Row],[Balance inicial ]]*(InterestRate/PaymentsPerYear),"")</f>
        <v/>
      </c>
      <c r="J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0" s="31"/>
    </row>
    <row r="51" spans="2:11" x14ac:dyDescent="0.2">
      <c r="B51" s="10" t="str">
        <f ca="1">IF(LoanIsGood,IF(ROW()-ROW(PaymentSchedule[[#Headers],[Pago No. ]])&gt;ScheduledNumberOfPayments,"",ROW()-ROW(PaymentSchedule[[#Headers],[Pago No. ]])),"")</f>
        <v/>
      </c>
      <c r="C51" s="12" t="str">
        <f ca="1">IF(PaymentSchedule[[#This Row],[Pago No. ]]&lt;&gt;"",EOMONTH(LoanStartDate,ROW(PaymentSchedule[[#This Row],[Pago No. ]])-ROW(PaymentSchedule[[#Headers],[Pago No. ]])-2)+DAY(LoanStartDate),"")</f>
        <v/>
      </c>
      <c r="D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1" s="13" t="str">
        <f ca="1">IF(PaymentSchedule[[#This Row],[Pago No. ]]&lt;&gt;"",ScheduledPayment,"")</f>
        <v/>
      </c>
      <c r="F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1" s="13" t="str">
        <f ca="1">IF(PaymentSchedule[[#This Row],[Pago No. ]]&lt;&gt;"",PaymentSchedule[[#This Row],[TOTAL PAYMENT]]-PaymentSchedule[[#This Row],[Interes]],"")</f>
        <v/>
      </c>
      <c r="I51" s="13" t="str">
        <f ca="1">IF(PaymentSchedule[[#This Row],[Pago No. ]]&lt;&gt;"",PaymentSchedule[[#This Row],[Balance inicial ]]*(InterestRate/PaymentsPerYear),"")</f>
        <v/>
      </c>
      <c r="J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1" s="31"/>
    </row>
    <row r="52" spans="2:11" x14ac:dyDescent="0.2">
      <c r="B52" s="10" t="str">
        <f ca="1">IF(LoanIsGood,IF(ROW()-ROW(PaymentSchedule[[#Headers],[Pago No. ]])&gt;ScheduledNumberOfPayments,"",ROW()-ROW(PaymentSchedule[[#Headers],[Pago No. ]])),"")</f>
        <v/>
      </c>
      <c r="C52" s="12" t="str">
        <f ca="1">IF(PaymentSchedule[[#This Row],[Pago No. ]]&lt;&gt;"",EOMONTH(LoanStartDate,ROW(PaymentSchedule[[#This Row],[Pago No. ]])-ROW(PaymentSchedule[[#Headers],[Pago No. ]])-2)+DAY(LoanStartDate),"")</f>
        <v/>
      </c>
      <c r="D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2" s="13" t="str">
        <f ca="1">IF(PaymentSchedule[[#This Row],[Pago No. ]]&lt;&gt;"",ScheduledPayment,"")</f>
        <v/>
      </c>
      <c r="F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2" s="13" t="str">
        <f ca="1">IF(PaymentSchedule[[#This Row],[Pago No. ]]&lt;&gt;"",PaymentSchedule[[#This Row],[TOTAL PAYMENT]]-PaymentSchedule[[#This Row],[Interes]],"")</f>
        <v/>
      </c>
      <c r="I52" s="13" t="str">
        <f ca="1">IF(PaymentSchedule[[#This Row],[Pago No. ]]&lt;&gt;"",PaymentSchedule[[#This Row],[Balance inicial ]]*(InterestRate/PaymentsPerYear),"")</f>
        <v/>
      </c>
      <c r="J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2" s="31"/>
    </row>
    <row r="53" spans="2:11" x14ac:dyDescent="0.2">
      <c r="B53" s="10" t="str">
        <f ca="1">IF(LoanIsGood,IF(ROW()-ROW(PaymentSchedule[[#Headers],[Pago No. ]])&gt;ScheduledNumberOfPayments,"",ROW()-ROW(PaymentSchedule[[#Headers],[Pago No. ]])),"")</f>
        <v/>
      </c>
      <c r="C53" s="12" t="str">
        <f ca="1">IF(PaymentSchedule[[#This Row],[Pago No. ]]&lt;&gt;"",EOMONTH(LoanStartDate,ROW(PaymentSchedule[[#This Row],[Pago No. ]])-ROW(PaymentSchedule[[#Headers],[Pago No. ]])-2)+DAY(LoanStartDate),"")</f>
        <v/>
      </c>
      <c r="D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3" s="13" t="str">
        <f ca="1">IF(PaymentSchedule[[#This Row],[Pago No. ]]&lt;&gt;"",ScheduledPayment,"")</f>
        <v/>
      </c>
      <c r="F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3" s="13" t="str">
        <f ca="1">IF(PaymentSchedule[[#This Row],[Pago No. ]]&lt;&gt;"",PaymentSchedule[[#This Row],[TOTAL PAYMENT]]-PaymentSchedule[[#This Row],[Interes]],"")</f>
        <v/>
      </c>
      <c r="I53" s="13" t="str">
        <f ca="1">IF(PaymentSchedule[[#This Row],[Pago No. ]]&lt;&gt;"",PaymentSchedule[[#This Row],[Balance inicial ]]*(InterestRate/PaymentsPerYear),"")</f>
        <v/>
      </c>
      <c r="J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3" s="31"/>
    </row>
    <row r="54" spans="2:11" x14ac:dyDescent="0.2">
      <c r="B54" s="10" t="str">
        <f ca="1">IF(LoanIsGood,IF(ROW()-ROW(PaymentSchedule[[#Headers],[Pago No. ]])&gt;ScheduledNumberOfPayments,"",ROW()-ROW(PaymentSchedule[[#Headers],[Pago No. ]])),"")</f>
        <v/>
      </c>
      <c r="C54" s="12" t="str">
        <f ca="1">IF(PaymentSchedule[[#This Row],[Pago No. ]]&lt;&gt;"",EOMONTH(LoanStartDate,ROW(PaymentSchedule[[#This Row],[Pago No. ]])-ROW(PaymentSchedule[[#Headers],[Pago No. ]])-2)+DAY(LoanStartDate),"")</f>
        <v/>
      </c>
      <c r="D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4" s="13" t="str">
        <f ca="1">IF(PaymentSchedule[[#This Row],[Pago No. ]]&lt;&gt;"",ScheduledPayment,"")</f>
        <v/>
      </c>
      <c r="F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4" s="13" t="str">
        <f ca="1">IF(PaymentSchedule[[#This Row],[Pago No. ]]&lt;&gt;"",PaymentSchedule[[#This Row],[TOTAL PAYMENT]]-PaymentSchedule[[#This Row],[Interes]],"")</f>
        <v/>
      </c>
      <c r="I54" s="13" t="str">
        <f ca="1">IF(PaymentSchedule[[#This Row],[Pago No. ]]&lt;&gt;"",PaymentSchedule[[#This Row],[Balance inicial ]]*(InterestRate/PaymentsPerYear),"")</f>
        <v/>
      </c>
      <c r="J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4" s="31"/>
    </row>
    <row r="55" spans="2:11" x14ac:dyDescent="0.2">
      <c r="B55" s="10" t="str">
        <f ca="1">IF(LoanIsGood,IF(ROW()-ROW(PaymentSchedule[[#Headers],[Pago No. ]])&gt;ScheduledNumberOfPayments,"",ROW()-ROW(PaymentSchedule[[#Headers],[Pago No. ]])),"")</f>
        <v/>
      </c>
      <c r="C55" s="12" t="str">
        <f ca="1">IF(PaymentSchedule[[#This Row],[Pago No. ]]&lt;&gt;"",EOMONTH(LoanStartDate,ROW(PaymentSchedule[[#This Row],[Pago No. ]])-ROW(PaymentSchedule[[#Headers],[Pago No. ]])-2)+DAY(LoanStartDate),"")</f>
        <v/>
      </c>
      <c r="D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5" s="13" t="str">
        <f ca="1">IF(PaymentSchedule[[#This Row],[Pago No. ]]&lt;&gt;"",ScheduledPayment,"")</f>
        <v/>
      </c>
      <c r="F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5" s="13" t="str">
        <f ca="1">IF(PaymentSchedule[[#This Row],[Pago No. ]]&lt;&gt;"",PaymentSchedule[[#This Row],[TOTAL PAYMENT]]-PaymentSchedule[[#This Row],[Interes]],"")</f>
        <v/>
      </c>
      <c r="I55" s="13" t="str">
        <f ca="1">IF(PaymentSchedule[[#This Row],[Pago No. ]]&lt;&gt;"",PaymentSchedule[[#This Row],[Balance inicial ]]*(InterestRate/PaymentsPerYear),"")</f>
        <v/>
      </c>
      <c r="J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5" s="31"/>
    </row>
    <row r="56" spans="2:11" x14ac:dyDescent="0.2">
      <c r="B56" s="10" t="str">
        <f ca="1">IF(LoanIsGood,IF(ROW()-ROW(PaymentSchedule[[#Headers],[Pago No. ]])&gt;ScheduledNumberOfPayments,"",ROW()-ROW(PaymentSchedule[[#Headers],[Pago No. ]])),"")</f>
        <v/>
      </c>
      <c r="C56" s="12" t="str">
        <f ca="1">IF(PaymentSchedule[[#This Row],[Pago No. ]]&lt;&gt;"",EOMONTH(LoanStartDate,ROW(PaymentSchedule[[#This Row],[Pago No. ]])-ROW(PaymentSchedule[[#Headers],[Pago No. ]])-2)+DAY(LoanStartDate),"")</f>
        <v/>
      </c>
      <c r="D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6" s="13" t="str">
        <f ca="1">IF(PaymentSchedule[[#This Row],[Pago No. ]]&lt;&gt;"",ScheduledPayment,"")</f>
        <v/>
      </c>
      <c r="F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6" s="13" t="str">
        <f ca="1">IF(PaymentSchedule[[#This Row],[Pago No. ]]&lt;&gt;"",PaymentSchedule[[#This Row],[TOTAL PAYMENT]]-PaymentSchedule[[#This Row],[Interes]],"")</f>
        <v/>
      </c>
      <c r="I56" s="13" t="str">
        <f ca="1">IF(PaymentSchedule[[#This Row],[Pago No. ]]&lt;&gt;"",PaymentSchedule[[#This Row],[Balance inicial ]]*(InterestRate/PaymentsPerYear),"")</f>
        <v/>
      </c>
      <c r="J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6" s="31"/>
    </row>
    <row r="57" spans="2:11" x14ac:dyDescent="0.2">
      <c r="B57" s="10" t="str">
        <f ca="1">IF(LoanIsGood,IF(ROW()-ROW(PaymentSchedule[[#Headers],[Pago No. ]])&gt;ScheduledNumberOfPayments,"",ROW()-ROW(PaymentSchedule[[#Headers],[Pago No. ]])),"")</f>
        <v/>
      </c>
      <c r="C57" s="12" t="str">
        <f ca="1">IF(PaymentSchedule[[#This Row],[Pago No. ]]&lt;&gt;"",EOMONTH(LoanStartDate,ROW(PaymentSchedule[[#This Row],[Pago No. ]])-ROW(PaymentSchedule[[#Headers],[Pago No. ]])-2)+DAY(LoanStartDate),"")</f>
        <v/>
      </c>
      <c r="D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7" s="13" t="str">
        <f ca="1">IF(PaymentSchedule[[#This Row],[Pago No. ]]&lt;&gt;"",ScheduledPayment,"")</f>
        <v/>
      </c>
      <c r="F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7" s="13" t="str">
        <f ca="1">IF(PaymentSchedule[[#This Row],[Pago No. ]]&lt;&gt;"",PaymentSchedule[[#This Row],[TOTAL PAYMENT]]-PaymentSchedule[[#This Row],[Interes]],"")</f>
        <v/>
      </c>
      <c r="I57" s="13" t="str">
        <f ca="1">IF(PaymentSchedule[[#This Row],[Pago No. ]]&lt;&gt;"",PaymentSchedule[[#This Row],[Balance inicial ]]*(InterestRate/PaymentsPerYear),"")</f>
        <v/>
      </c>
      <c r="J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7" s="31"/>
    </row>
    <row r="58" spans="2:11" x14ac:dyDescent="0.2">
      <c r="B58" s="10" t="str">
        <f ca="1">IF(LoanIsGood,IF(ROW()-ROW(PaymentSchedule[[#Headers],[Pago No. ]])&gt;ScheduledNumberOfPayments,"",ROW()-ROW(PaymentSchedule[[#Headers],[Pago No. ]])),"")</f>
        <v/>
      </c>
      <c r="C58" s="12" t="str">
        <f ca="1">IF(PaymentSchedule[[#This Row],[Pago No. ]]&lt;&gt;"",EOMONTH(LoanStartDate,ROW(PaymentSchedule[[#This Row],[Pago No. ]])-ROW(PaymentSchedule[[#Headers],[Pago No. ]])-2)+DAY(LoanStartDate),"")</f>
        <v/>
      </c>
      <c r="D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8" s="13" t="str">
        <f ca="1">IF(PaymentSchedule[[#This Row],[Pago No. ]]&lt;&gt;"",ScheduledPayment,"")</f>
        <v/>
      </c>
      <c r="F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8" s="13" t="str">
        <f ca="1">IF(PaymentSchedule[[#This Row],[Pago No. ]]&lt;&gt;"",PaymentSchedule[[#This Row],[TOTAL PAYMENT]]-PaymentSchedule[[#This Row],[Interes]],"")</f>
        <v/>
      </c>
      <c r="I58" s="13" t="str">
        <f ca="1">IF(PaymentSchedule[[#This Row],[Pago No. ]]&lt;&gt;"",PaymentSchedule[[#This Row],[Balance inicial ]]*(InterestRate/PaymentsPerYear),"")</f>
        <v/>
      </c>
      <c r="J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8" s="31"/>
    </row>
    <row r="59" spans="2:11" x14ac:dyDescent="0.2">
      <c r="B59" s="10" t="str">
        <f ca="1">IF(LoanIsGood,IF(ROW()-ROW(PaymentSchedule[[#Headers],[Pago No. ]])&gt;ScheduledNumberOfPayments,"",ROW()-ROW(PaymentSchedule[[#Headers],[Pago No. ]])),"")</f>
        <v/>
      </c>
      <c r="C59" s="12" t="str">
        <f ca="1">IF(PaymentSchedule[[#This Row],[Pago No. ]]&lt;&gt;"",EOMONTH(LoanStartDate,ROW(PaymentSchedule[[#This Row],[Pago No. ]])-ROW(PaymentSchedule[[#Headers],[Pago No. ]])-2)+DAY(LoanStartDate),"")</f>
        <v/>
      </c>
      <c r="D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9" s="13" t="str">
        <f ca="1">IF(PaymentSchedule[[#This Row],[Pago No. ]]&lt;&gt;"",ScheduledPayment,"")</f>
        <v/>
      </c>
      <c r="F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9" s="13" t="str">
        <f ca="1">IF(PaymentSchedule[[#This Row],[Pago No. ]]&lt;&gt;"",PaymentSchedule[[#This Row],[TOTAL PAYMENT]]-PaymentSchedule[[#This Row],[Interes]],"")</f>
        <v/>
      </c>
      <c r="I59" s="13" t="str">
        <f ca="1">IF(PaymentSchedule[[#This Row],[Pago No. ]]&lt;&gt;"",PaymentSchedule[[#This Row],[Balance inicial ]]*(InterestRate/PaymentsPerYear),"")</f>
        <v/>
      </c>
      <c r="J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9" s="31"/>
    </row>
    <row r="60" spans="2:11" x14ac:dyDescent="0.2">
      <c r="B60" s="10" t="str">
        <f ca="1">IF(LoanIsGood,IF(ROW()-ROW(PaymentSchedule[[#Headers],[Pago No. ]])&gt;ScheduledNumberOfPayments,"",ROW()-ROW(PaymentSchedule[[#Headers],[Pago No. ]])),"")</f>
        <v/>
      </c>
      <c r="C60" s="12" t="str">
        <f ca="1">IF(PaymentSchedule[[#This Row],[Pago No. ]]&lt;&gt;"",EOMONTH(LoanStartDate,ROW(PaymentSchedule[[#This Row],[Pago No. ]])-ROW(PaymentSchedule[[#Headers],[Pago No. ]])-2)+DAY(LoanStartDate),"")</f>
        <v/>
      </c>
      <c r="D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0" s="13" t="str">
        <f ca="1">IF(PaymentSchedule[[#This Row],[Pago No. ]]&lt;&gt;"",ScheduledPayment,"")</f>
        <v/>
      </c>
      <c r="F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0" s="13" t="str">
        <f ca="1">IF(PaymentSchedule[[#This Row],[Pago No. ]]&lt;&gt;"",PaymentSchedule[[#This Row],[TOTAL PAYMENT]]-PaymentSchedule[[#This Row],[Interes]],"")</f>
        <v/>
      </c>
      <c r="I60" s="13" t="str">
        <f ca="1">IF(PaymentSchedule[[#This Row],[Pago No. ]]&lt;&gt;"",PaymentSchedule[[#This Row],[Balance inicial ]]*(InterestRate/PaymentsPerYear),"")</f>
        <v/>
      </c>
      <c r="J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0" s="31"/>
    </row>
    <row r="61" spans="2:11" x14ac:dyDescent="0.2">
      <c r="B61" s="10" t="str">
        <f ca="1">IF(LoanIsGood,IF(ROW()-ROW(PaymentSchedule[[#Headers],[Pago No. ]])&gt;ScheduledNumberOfPayments,"",ROW()-ROW(PaymentSchedule[[#Headers],[Pago No. ]])),"")</f>
        <v/>
      </c>
      <c r="C61" s="12" t="str">
        <f ca="1">IF(PaymentSchedule[[#This Row],[Pago No. ]]&lt;&gt;"",EOMONTH(LoanStartDate,ROW(PaymentSchedule[[#This Row],[Pago No. ]])-ROW(PaymentSchedule[[#Headers],[Pago No. ]])-2)+DAY(LoanStartDate),"")</f>
        <v/>
      </c>
      <c r="D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1" s="13" t="str">
        <f ca="1">IF(PaymentSchedule[[#This Row],[Pago No. ]]&lt;&gt;"",ScheduledPayment,"")</f>
        <v/>
      </c>
      <c r="F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1" s="13" t="str">
        <f ca="1">IF(PaymentSchedule[[#This Row],[Pago No. ]]&lt;&gt;"",PaymentSchedule[[#This Row],[TOTAL PAYMENT]]-PaymentSchedule[[#This Row],[Interes]],"")</f>
        <v/>
      </c>
      <c r="I61" s="13" t="str">
        <f ca="1">IF(PaymentSchedule[[#This Row],[Pago No. ]]&lt;&gt;"",PaymentSchedule[[#This Row],[Balance inicial ]]*(InterestRate/PaymentsPerYear),"")</f>
        <v/>
      </c>
      <c r="J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1" s="31"/>
    </row>
    <row r="62" spans="2:11" x14ac:dyDescent="0.2">
      <c r="B62" s="10" t="str">
        <f ca="1">IF(LoanIsGood,IF(ROW()-ROW(PaymentSchedule[[#Headers],[Pago No. ]])&gt;ScheduledNumberOfPayments,"",ROW()-ROW(PaymentSchedule[[#Headers],[Pago No. ]])),"")</f>
        <v/>
      </c>
      <c r="C62" s="12" t="str">
        <f ca="1">IF(PaymentSchedule[[#This Row],[Pago No. ]]&lt;&gt;"",EOMONTH(LoanStartDate,ROW(PaymentSchedule[[#This Row],[Pago No. ]])-ROW(PaymentSchedule[[#Headers],[Pago No. ]])-2)+DAY(LoanStartDate),"")</f>
        <v/>
      </c>
      <c r="D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2" s="13" t="str">
        <f ca="1">IF(PaymentSchedule[[#This Row],[Pago No. ]]&lt;&gt;"",ScheduledPayment,"")</f>
        <v/>
      </c>
      <c r="F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2" s="13" t="str">
        <f ca="1">IF(PaymentSchedule[[#This Row],[Pago No. ]]&lt;&gt;"",PaymentSchedule[[#This Row],[TOTAL PAYMENT]]-PaymentSchedule[[#This Row],[Interes]],"")</f>
        <v/>
      </c>
      <c r="I62" s="13" t="str">
        <f ca="1">IF(PaymentSchedule[[#This Row],[Pago No. ]]&lt;&gt;"",PaymentSchedule[[#This Row],[Balance inicial ]]*(InterestRate/PaymentsPerYear),"")</f>
        <v/>
      </c>
      <c r="J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2" s="31"/>
    </row>
    <row r="63" spans="2:11" x14ac:dyDescent="0.2">
      <c r="B63" s="10" t="str">
        <f ca="1">IF(LoanIsGood,IF(ROW()-ROW(PaymentSchedule[[#Headers],[Pago No. ]])&gt;ScheduledNumberOfPayments,"",ROW()-ROW(PaymentSchedule[[#Headers],[Pago No. ]])),"")</f>
        <v/>
      </c>
      <c r="C63" s="12" t="str">
        <f ca="1">IF(PaymentSchedule[[#This Row],[Pago No. ]]&lt;&gt;"",EOMONTH(LoanStartDate,ROW(PaymentSchedule[[#This Row],[Pago No. ]])-ROW(PaymentSchedule[[#Headers],[Pago No. ]])-2)+DAY(LoanStartDate),"")</f>
        <v/>
      </c>
      <c r="D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3" s="13" t="str">
        <f ca="1">IF(PaymentSchedule[[#This Row],[Pago No. ]]&lt;&gt;"",ScheduledPayment,"")</f>
        <v/>
      </c>
      <c r="F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3" s="13" t="str">
        <f ca="1">IF(PaymentSchedule[[#This Row],[Pago No. ]]&lt;&gt;"",PaymentSchedule[[#This Row],[TOTAL PAYMENT]]-PaymentSchedule[[#This Row],[Interes]],"")</f>
        <v/>
      </c>
      <c r="I63" s="13" t="str">
        <f ca="1">IF(PaymentSchedule[[#This Row],[Pago No. ]]&lt;&gt;"",PaymentSchedule[[#This Row],[Balance inicial ]]*(InterestRate/PaymentsPerYear),"")</f>
        <v/>
      </c>
      <c r="J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3" s="31"/>
    </row>
    <row r="64" spans="2:11" x14ac:dyDescent="0.2">
      <c r="B64" s="10" t="str">
        <f ca="1">IF(LoanIsGood,IF(ROW()-ROW(PaymentSchedule[[#Headers],[Pago No. ]])&gt;ScheduledNumberOfPayments,"",ROW()-ROW(PaymentSchedule[[#Headers],[Pago No. ]])),"")</f>
        <v/>
      </c>
      <c r="C64" s="12" t="str">
        <f ca="1">IF(PaymentSchedule[[#This Row],[Pago No. ]]&lt;&gt;"",EOMONTH(LoanStartDate,ROW(PaymentSchedule[[#This Row],[Pago No. ]])-ROW(PaymentSchedule[[#Headers],[Pago No. ]])-2)+DAY(LoanStartDate),"")</f>
        <v/>
      </c>
      <c r="D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4" s="13" t="str">
        <f ca="1">IF(PaymentSchedule[[#This Row],[Pago No. ]]&lt;&gt;"",ScheduledPayment,"")</f>
        <v/>
      </c>
      <c r="F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4" s="13" t="str">
        <f ca="1">IF(PaymentSchedule[[#This Row],[Pago No. ]]&lt;&gt;"",PaymentSchedule[[#This Row],[TOTAL PAYMENT]]-PaymentSchedule[[#This Row],[Interes]],"")</f>
        <v/>
      </c>
      <c r="I64" s="13" t="str">
        <f ca="1">IF(PaymentSchedule[[#This Row],[Pago No. ]]&lt;&gt;"",PaymentSchedule[[#This Row],[Balance inicial ]]*(InterestRate/PaymentsPerYear),"")</f>
        <v/>
      </c>
      <c r="J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4" s="31"/>
    </row>
    <row r="65" spans="2:11" x14ac:dyDescent="0.2">
      <c r="B65" s="10" t="str">
        <f ca="1">IF(LoanIsGood,IF(ROW()-ROW(PaymentSchedule[[#Headers],[Pago No. ]])&gt;ScheduledNumberOfPayments,"",ROW()-ROW(PaymentSchedule[[#Headers],[Pago No. ]])),"")</f>
        <v/>
      </c>
      <c r="C65" s="12" t="str">
        <f ca="1">IF(PaymentSchedule[[#This Row],[Pago No. ]]&lt;&gt;"",EOMONTH(LoanStartDate,ROW(PaymentSchedule[[#This Row],[Pago No. ]])-ROW(PaymentSchedule[[#Headers],[Pago No. ]])-2)+DAY(LoanStartDate),"")</f>
        <v/>
      </c>
      <c r="D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5" s="13" t="str">
        <f ca="1">IF(PaymentSchedule[[#This Row],[Pago No. ]]&lt;&gt;"",ScheduledPayment,"")</f>
        <v/>
      </c>
      <c r="F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5" s="13" t="str">
        <f ca="1">IF(PaymentSchedule[[#This Row],[Pago No. ]]&lt;&gt;"",PaymentSchedule[[#This Row],[TOTAL PAYMENT]]-PaymentSchedule[[#This Row],[Interes]],"")</f>
        <v/>
      </c>
      <c r="I65" s="13" t="str">
        <f ca="1">IF(PaymentSchedule[[#This Row],[Pago No. ]]&lt;&gt;"",PaymentSchedule[[#This Row],[Balance inicial ]]*(InterestRate/PaymentsPerYear),"")</f>
        <v/>
      </c>
      <c r="J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5" s="31"/>
    </row>
    <row r="66" spans="2:11" x14ac:dyDescent="0.2">
      <c r="B66" s="10" t="str">
        <f ca="1">IF(LoanIsGood,IF(ROW()-ROW(PaymentSchedule[[#Headers],[Pago No. ]])&gt;ScheduledNumberOfPayments,"",ROW()-ROW(PaymentSchedule[[#Headers],[Pago No. ]])),"")</f>
        <v/>
      </c>
      <c r="C66" s="12" t="str">
        <f ca="1">IF(PaymentSchedule[[#This Row],[Pago No. ]]&lt;&gt;"",EOMONTH(LoanStartDate,ROW(PaymentSchedule[[#This Row],[Pago No. ]])-ROW(PaymentSchedule[[#Headers],[Pago No. ]])-2)+DAY(LoanStartDate),"")</f>
        <v/>
      </c>
      <c r="D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6" s="13" t="str">
        <f ca="1">IF(PaymentSchedule[[#This Row],[Pago No. ]]&lt;&gt;"",ScheduledPayment,"")</f>
        <v/>
      </c>
      <c r="F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6" s="13" t="str">
        <f ca="1">IF(PaymentSchedule[[#This Row],[Pago No. ]]&lt;&gt;"",PaymentSchedule[[#This Row],[TOTAL PAYMENT]]-PaymentSchedule[[#This Row],[Interes]],"")</f>
        <v/>
      </c>
      <c r="I66" s="13" t="str">
        <f ca="1">IF(PaymentSchedule[[#This Row],[Pago No. ]]&lt;&gt;"",PaymentSchedule[[#This Row],[Balance inicial ]]*(InterestRate/PaymentsPerYear),"")</f>
        <v/>
      </c>
      <c r="J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6" s="31"/>
    </row>
    <row r="67" spans="2:11" x14ac:dyDescent="0.2">
      <c r="B67" s="10" t="str">
        <f ca="1">IF(LoanIsGood,IF(ROW()-ROW(PaymentSchedule[[#Headers],[Pago No. ]])&gt;ScheduledNumberOfPayments,"",ROW()-ROW(PaymentSchedule[[#Headers],[Pago No. ]])),"")</f>
        <v/>
      </c>
      <c r="C67" s="12" t="str">
        <f ca="1">IF(PaymentSchedule[[#This Row],[Pago No. ]]&lt;&gt;"",EOMONTH(LoanStartDate,ROW(PaymentSchedule[[#This Row],[Pago No. ]])-ROW(PaymentSchedule[[#Headers],[Pago No. ]])-2)+DAY(LoanStartDate),"")</f>
        <v/>
      </c>
      <c r="D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7" s="13" t="str">
        <f ca="1">IF(PaymentSchedule[[#This Row],[Pago No. ]]&lt;&gt;"",ScheduledPayment,"")</f>
        <v/>
      </c>
      <c r="F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7" s="13" t="str">
        <f ca="1">IF(PaymentSchedule[[#This Row],[Pago No. ]]&lt;&gt;"",PaymentSchedule[[#This Row],[TOTAL PAYMENT]]-PaymentSchedule[[#This Row],[Interes]],"")</f>
        <v/>
      </c>
      <c r="I67" s="13" t="str">
        <f ca="1">IF(PaymentSchedule[[#This Row],[Pago No. ]]&lt;&gt;"",PaymentSchedule[[#This Row],[Balance inicial ]]*(InterestRate/PaymentsPerYear),"")</f>
        <v/>
      </c>
      <c r="J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7" s="31"/>
    </row>
    <row r="68" spans="2:11" x14ac:dyDescent="0.2">
      <c r="B68" s="10" t="str">
        <f ca="1">IF(LoanIsGood,IF(ROW()-ROW(PaymentSchedule[[#Headers],[Pago No. ]])&gt;ScheduledNumberOfPayments,"",ROW()-ROW(PaymentSchedule[[#Headers],[Pago No. ]])),"")</f>
        <v/>
      </c>
      <c r="C68" s="12" t="str">
        <f ca="1">IF(PaymentSchedule[[#This Row],[Pago No. ]]&lt;&gt;"",EOMONTH(LoanStartDate,ROW(PaymentSchedule[[#This Row],[Pago No. ]])-ROW(PaymentSchedule[[#Headers],[Pago No. ]])-2)+DAY(LoanStartDate),"")</f>
        <v/>
      </c>
      <c r="D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8" s="13" t="str">
        <f ca="1">IF(PaymentSchedule[[#This Row],[Pago No. ]]&lt;&gt;"",ScheduledPayment,"")</f>
        <v/>
      </c>
      <c r="F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8" s="13" t="str">
        <f ca="1">IF(PaymentSchedule[[#This Row],[Pago No. ]]&lt;&gt;"",PaymentSchedule[[#This Row],[TOTAL PAYMENT]]-PaymentSchedule[[#This Row],[Interes]],"")</f>
        <v/>
      </c>
      <c r="I68" s="13" t="str">
        <f ca="1">IF(PaymentSchedule[[#This Row],[Pago No. ]]&lt;&gt;"",PaymentSchedule[[#This Row],[Balance inicial ]]*(InterestRate/PaymentsPerYear),"")</f>
        <v/>
      </c>
      <c r="J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8" s="31"/>
    </row>
    <row r="69" spans="2:11" x14ac:dyDescent="0.2">
      <c r="B69" s="10" t="str">
        <f ca="1">IF(LoanIsGood,IF(ROW()-ROW(PaymentSchedule[[#Headers],[Pago No. ]])&gt;ScheduledNumberOfPayments,"",ROW()-ROW(PaymentSchedule[[#Headers],[Pago No. ]])),"")</f>
        <v/>
      </c>
      <c r="C69" s="12" t="str">
        <f ca="1">IF(PaymentSchedule[[#This Row],[Pago No. ]]&lt;&gt;"",EOMONTH(LoanStartDate,ROW(PaymentSchedule[[#This Row],[Pago No. ]])-ROW(PaymentSchedule[[#Headers],[Pago No. ]])-2)+DAY(LoanStartDate),"")</f>
        <v/>
      </c>
      <c r="D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9" s="13" t="str">
        <f ca="1">IF(PaymentSchedule[[#This Row],[Pago No. ]]&lt;&gt;"",ScheduledPayment,"")</f>
        <v/>
      </c>
      <c r="F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9" s="13" t="str">
        <f ca="1">IF(PaymentSchedule[[#This Row],[Pago No. ]]&lt;&gt;"",PaymentSchedule[[#This Row],[TOTAL PAYMENT]]-PaymentSchedule[[#This Row],[Interes]],"")</f>
        <v/>
      </c>
      <c r="I69" s="13" t="str">
        <f ca="1">IF(PaymentSchedule[[#This Row],[Pago No. ]]&lt;&gt;"",PaymentSchedule[[#This Row],[Balance inicial ]]*(InterestRate/PaymentsPerYear),"")</f>
        <v/>
      </c>
      <c r="J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9" s="31"/>
    </row>
    <row r="70" spans="2:11" x14ac:dyDescent="0.2">
      <c r="B70" s="10" t="str">
        <f ca="1">IF(LoanIsGood,IF(ROW()-ROW(PaymentSchedule[[#Headers],[Pago No. ]])&gt;ScheduledNumberOfPayments,"",ROW()-ROW(PaymentSchedule[[#Headers],[Pago No. ]])),"")</f>
        <v/>
      </c>
      <c r="C70" s="12" t="str">
        <f ca="1">IF(PaymentSchedule[[#This Row],[Pago No. ]]&lt;&gt;"",EOMONTH(LoanStartDate,ROW(PaymentSchedule[[#This Row],[Pago No. ]])-ROW(PaymentSchedule[[#Headers],[Pago No. ]])-2)+DAY(LoanStartDate),"")</f>
        <v/>
      </c>
      <c r="D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0" s="13" t="str">
        <f ca="1">IF(PaymentSchedule[[#This Row],[Pago No. ]]&lt;&gt;"",ScheduledPayment,"")</f>
        <v/>
      </c>
      <c r="F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0" s="13" t="str">
        <f ca="1">IF(PaymentSchedule[[#This Row],[Pago No. ]]&lt;&gt;"",PaymentSchedule[[#This Row],[TOTAL PAYMENT]]-PaymentSchedule[[#This Row],[Interes]],"")</f>
        <v/>
      </c>
      <c r="I70" s="13" t="str">
        <f ca="1">IF(PaymentSchedule[[#This Row],[Pago No. ]]&lt;&gt;"",PaymentSchedule[[#This Row],[Balance inicial ]]*(InterestRate/PaymentsPerYear),"")</f>
        <v/>
      </c>
      <c r="J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0" s="31"/>
    </row>
    <row r="71" spans="2:11" x14ac:dyDescent="0.2">
      <c r="B71" s="10" t="str">
        <f ca="1">IF(LoanIsGood,IF(ROW()-ROW(PaymentSchedule[[#Headers],[Pago No. ]])&gt;ScheduledNumberOfPayments,"",ROW()-ROW(PaymentSchedule[[#Headers],[Pago No. ]])),"")</f>
        <v/>
      </c>
      <c r="C71" s="12" t="str">
        <f ca="1">IF(PaymentSchedule[[#This Row],[Pago No. ]]&lt;&gt;"",EOMONTH(LoanStartDate,ROW(PaymentSchedule[[#This Row],[Pago No. ]])-ROW(PaymentSchedule[[#Headers],[Pago No. ]])-2)+DAY(LoanStartDate),"")</f>
        <v/>
      </c>
      <c r="D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1" s="13" t="str">
        <f ca="1">IF(PaymentSchedule[[#This Row],[Pago No. ]]&lt;&gt;"",ScheduledPayment,"")</f>
        <v/>
      </c>
      <c r="F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1" s="13" t="str">
        <f ca="1">IF(PaymentSchedule[[#This Row],[Pago No. ]]&lt;&gt;"",PaymentSchedule[[#This Row],[TOTAL PAYMENT]]-PaymentSchedule[[#This Row],[Interes]],"")</f>
        <v/>
      </c>
      <c r="I71" s="13" t="str">
        <f ca="1">IF(PaymentSchedule[[#This Row],[Pago No. ]]&lt;&gt;"",PaymentSchedule[[#This Row],[Balance inicial ]]*(InterestRate/PaymentsPerYear),"")</f>
        <v/>
      </c>
      <c r="J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1" s="31"/>
    </row>
    <row r="72" spans="2:11" x14ac:dyDescent="0.2">
      <c r="B72" s="10" t="str">
        <f ca="1">IF(LoanIsGood,IF(ROW()-ROW(PaymentSchedule[[#Headers],[Pago No. ]])&gt;ScheduledNumberOfPayments,"",ROW()-ROW(PaymentSchedule[[#Headers],[Pago No. ]])),"")</f>
        <v/>
      </c>
      <c r="C72" s="12" t="str">
        <f ca="1">IF(PaymentSchedule[[#This Row],[Pago No. ]]&lt;&gt;"",EOMONTH(LoanStartDate,ROW(PaymentSchedule[[#This Row],[Pago No. ]])-ROW(PaymentSchedule[[#Headers],[Pago No. ]])-2)+DAY(LoanStartDate),"")</f>
        <v/>
      </c>
      <c r="D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2" s="13" t="str">
        <f ca="1">IF(PaymentSchedule[[#This Row],[Pago No. ]]&lt;&gt;"",ScheduledPayment,"")</f>
        <v/>
      </c>
      <c r="F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2" s="13" t="str">
        <f ca="1">IF(PaymentSchedule[[#This Row],[Pago No. ]]&lt;&gt;"",PaymentSchedule[[#This Row],[TOTAL PAYMENT]]-PaymentSchedule[[#This Row],[Interes]],"")</f>
        <v/>
      </c>
      <c r="I72" s="13" t="str">
        <f ca="1">IF(PaymentSchedule[[#This Row],[Pago No. ]]&lt;&gt;"",PaymentSchedule[[#This Row],[Balance inicial ]]*(InterestRate/PaymentsPerYear),"")</f>
        <v/>
      </c>
      <c r="J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2" s="31"/>
    </row>
    <row r="73" spans="2:11" x14ac:dyDescent="0.2">
      <c r="B73" s="10" t="str">
        <f ca="1">IF(LoanIsGood,IF(ROW()-ROW(PaymentSchedule[[#Headers],[Pago No. ]])&gt;ScheduledNumberOfPayments,"",ROW()-ROW(PaymentSchedule[[#Headers],[Pago No. ]])),"")</f>
        <v/>
      </c>
      <c r="C73" s="12" t="str">
        <f ca="1">IF(PaymentSchedule[[#This Row],[Pago No. ]]&lt;&gt;"",EOMONTH(LoanStartDate,ROW(PaymentSchedule[[#This Row],[Pago No. ]])-ROW(PaymentSchedule[[#Headers],[Pago No. ]])-2)+DAY(LoanStartDate),"")</f>
        <v/>
      </c>
      <c r="D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3" s="13" t="str">
        <f ca="1">IF(PaymentSchedule[[#This Row],[Pago No. ]]&lt;&gt;"",ScheduledPayment,"")</f>
        <v/>
      </c>
      <c r="F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3" s="13" t="str">
        <f ca="1">IF(PaymentSchedule[[#This Row],[Pago No. ]]&lt;&gt;"",PaymentSchedule[[#This Row],[TOTAL PAYMENT]]-PaymentSchedule[[#This Row],[Interes]],"")</f>
        <v/>
      </c>
      <c r="I73" s="13" t="str">
        <f ca="1">IF(PaymentSchedule[[#This Row],[Pago No. ]]&lt;&gt;"",PaymentSchedule[[#This Row],[Balance inicial ]]*(InterestRate/PaymentsPerYear),"")</f>
        <v/>
      </c>
      <c r="J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3" s="31"/>
    </row>
    <row r="74" spans="2:11" x14ac:dyDescent="0.2">
      <c r="B74" s="10" t="str">
        <f ca="1">IF(LoanIsGood,IF(ROW()-ROW(PaymentSchedule[[#Headers],[Pago No. ]])&gt;ScheduledNumberOfPayments,"",ROW()-ROW(PaymentSchedule[[#Headers],[Pago No. ]])),"")</f>
        <v/>
      </c>
      <c r="C74" s="12" t="str">
        <f ca="1">IF(PaymentSchedule[[#This Row],[Pago No. ]]&lt;&gt;"",EOMONTH(LoanStartDate,ROW(PaymentSchedule[[#This Row],[Pago No. ]])-ROW(PaymentSchedule[[#Headers],[Pago No. ]])-2)+DAY(LoanStartDate),"")</f>
        <v/>
      </c>
      <c r="D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4" s="13" t="str">
        <f ca="1">IF(PaymentSchedule[[#This Row],[Pago No. ]]&lt;&gt;"",ScheduledPayment,"")</f>
        <v/>
      </c>
      <c r="F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4" s="13" t="str">
        <f ca="1">IF(PaymentSchedule[[#This Row],[Pago No. ]]&lt;&gt;"",PaymentSchedule[[#This Row],[TOTAL PAYMENT]]-PaymentSchedule[[#This Row],[Interes]],"")</f>
        <v/>
      </c>
      <c r="I74" s="13" t="str">
        <f ca="1">IF(PaymentSchedule[[#This Row],[Pago No. ]]&lt;&gt;"",PaymentSchedule[[#This Row],[Balance inicial ]]*(InterestRate/PaymentsPerYear),"")</f>
        <v/>
      </c>
      <c r="J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4" s="31"/>
    </row>
    <row r="75" spans="2:11" x14ac:dyDescent="0.2">
      <c r="B75" s="10" t="str">
        <f ca="1">IF(LoanIsGood,IF(ROW()-ROW(PaymentSchedule[[#Headers],[Pago No. ]])&gt;ScheduledNumberOfPayments,"",ROW()-ROW(PaymentSchedule[[#Headers],[Pago No. ]])),"")</f>
        <v/>
      </c>
      <c r="C75" s="12" t="str">
        <f ca="1">IF(PaymentSchedule[[#This Row],[Pago No. ]]&lt;&gt;"",EOMONTH(LoanStartDate,ROW(PaymentSchedule[[#This Row],[Pago No. ]])-ROW(PaymentSchedule[[#Headers],[Pago No. ]])-2)+DAY(LoanStartDate),"")</f>
        <v/>
      </c>
      <c r="D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5" s="13" t="str">
        <f ca="1">IF(PaymentSchedule[[#This Row],[Pago No. ]]&lt;&gt;"",ScheduledPayment,"")</f>
        <v/>
      </c>
      <c r="F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5" s="13" t="str">
        <f ca="1">IF(PaymentSchedule[[#This Row],[Pago No. ]]&lt;&gt;"",PaymentSchedule[[#This Row],[TOTAL PAYMENT]]-PaymentSchedule[[#This Row],[Interes]],"")</f>
        <v/>
      </c>
      <c r="I75" s="13" t="str">
        <f ca="1">IF(PaymentSchedule[[#This Row],[Pago No. ]]&lt;&gt;"",PaymentSchedule[[#This Row],[Balance inicial ]]*(InterestRate/PaymentsPerYear),"")</f>
        <v/>
      </c>
      <c r="J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5" s="31"/>
    </row>
    <row r="76" spans="2:11" x14ac:dyDescent="0.2">
      <c r="B76" s="10" t="str">
        <f ca="1">IF(LoanIsGood,IF(ROW()-ROW(PaymentSchedule[[#Headers],[Pago No. ]])&gt;ScheduledNumberOfPayments,"",ROW()-ROW(PaymentSchedule[[#Headers],[Pago No. ]])),"")</f>
        <v/>
      </c>
      <c r="C76" s="12" t="str">
        <f ca="1">IF(PaymentSchedule[[#This Row],[Pago No. ]]&lt;&gt;"",EOMONTH(LoanStartDate,ROW(PaymentSchedule[[#This Row],[Pago No. ]])-ROW(PaymentSchedule[[#Headers],[Pago No. ]])-2)+DAY(LoanStartDate),"")</f>
        <v/>
      </c>
      <c r="D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6" s="13" t="str">
        <f ca="1">IF(PaymentSchedule[[#This Row],[Pago No. ]]&lt;&gt;"",ScheduledPayment,"")</f>
        <v/>
      </c>
      <c r="F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6" s="13" t="str">
        <f ca="1">IF(PaymentSchedule[[#This Row],[Pago No. ]]&lt;&gt;"",PaymentSchedule[[#This Row],[TOTAL PAYMENT]]-PaymentSchedule[[#This Row],[Interes]],"")</f>
        <v/>
      </c>
      <c r="I76" s="13" t="str">
        <f ca="1">IF(PaymentSchedule[[#This Row],[Pago No. ]]&lt;&gt;"",PaymentSchedule[[#This Row],[Balance inicial ]]*(InterestRate/PaymentsPerYear),"")</f>
        <v/>
      </c>
      <c r="J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6" s="31"/>
    </row>
    <row r="77" spans="2:11" x14ac:dyDescent="0.2">
      <c r="B77" s="10" t="str">
        <f ca="1">IF(LoanIsGood,IF(ROW()-ROW(PaymentSchedule[[#Headers],[Pago No. ]])&gt;ScheduledNumberOfPayments,"",ROW()-ROW(PaymentSchedule[[#Headers],[Pago No. ]])),"")</f>
        <v/>
      </c>
      <c r="C77" s="12" t="str">
        <f ca="1">IF(PaymentSchedule[[#This Row],[Pago No. ]]&lt;&gt;"",EOMONTH(LoanStartDate,ROW(PaymentSchedule[[#This Row],[Pago No. ]])-ROW(PaymentSchedule[[#Headers],[Pago No. ]])-2)+DAY(LoanStartDate),"")</f>
        <v/>
      </c>
      <c r="D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7" s="13" t="str">
        <f ca="1">IF(PaymentSchedule[[#This Row],[Pago No. ]]&lt;&gt;"",ScheduledPayment,"")</f>
        <v/>
      </c>
      <c r="F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7" s="13" t="str">
        <f ca="1">IF(PaymentSchedule[[#This Row],[Pago No. ]]&lt;&gt;"",PaymentSchedule[[#This Row],[TOTAL PAYMENT]]-PaymentSchedule[[#This Row],[Interes]],"")</f>
        <v/>
      </c>
      <c r="I77" s="13" t="str">
        <f ca="1">IF(PaymentSchedule[[#This Row],[Pago No. ]]&lt;&gt;"",PaymentSchedule[[#This Row],[Balance inicial ]]*(InterestRate/PaymentsPerYear),"")</f>
        <v/>
      </c>
      <c r="J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7" s="31"/>
    </row>
    <row r="78" spans="2:11" x14ac:dyDescent="0.2">
      <c r="B78" s="10" t="str">
        <f ca="1">IF(LoanIsGood,IF(ROW()-ROW(PaymentSchedule[[#Headers],[Pago No. ]])&gt;ScheduledNumberOfPayments,"",ROW()-ROW(PaymentSchedule[[#Headers],[Pago No. ]])),"")</f>
        <v/>
      </c>
      <c r="C78" s="12" t="str">
        <f ca="1">IF(PaymentSchedule[[#This Row],[Pago No. ]]&lt;&gt;"",EOMONTH(LoanStartDate,ROW(PaymentSchedule[[#This Row],[Pago No. ]])-ROW(PaymentSchedule[[#Headers],[Pago No. ]])-2)+DAY(LoanStartDate),"")</f>
        <v/>
      </c>
      <c r="D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8" s="13" t="str">
        <f ca="1">IF(PaymentSchedule[[#This Row],[Pago No. ]]&lt;&gt;"",ScheduledPayment,"")</f>
        <v/>
      </c>
      <c r="F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8" s="13" t="str">
        <f ca="1">IF(PaymentSchedule[[#This Row],[Pago No. ]]&lt;&gt;"",PaymentSchedule[[#This Row],[TOTAL PAYMENT]]-PaymentSchedule[[#This Row],[Interes]],"")</f>
        <v/>
      </c>
      <c r="I78" s="13" t="str">
        <f ca="1">IF(PaymentSchedule[[#This Row],[Pago No. ]]&lt;&gt;"",PaymentSchedule[[#This Row],[Balance inicial ]]*(InterestRate/PaymentsPerYear),"")</f>
        <v/>
      </c>
      <c r="J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8" s="31"/>
    </row>
    <row r="79" spans="2:11" x14ac:dyDescent="0.2">
      <c r="B79" s="10" t="str">
        <f ca="1">IF(LoanIsGood,IF(ROW()-ROW(PaymentSchedule[[#Headers],[Pago No. ]])&gt;ScheduledNumberOfPayments,"",ROW()-ROW(PaymentSchedule[[#Headers],[Pago No. ]])),"")</f>
        <v/>
      </c>
      <c r="C79" s="12" t="str">
        <f ca="1">IF(PaymentSchedule[[#This Row],[Pago No. ]]&lt;&gt;"",EOMONTH(LoanStartDate,ROW(PaymentSchedule[[#This Row],[Pago No. ]])-ROW(PaymentSchedule[[#Headers],[Pago No. ]])-2)+DAY(LoanStartDate),"")</f>
        <v/>
      </c>
      <c r="D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9" s="13" t="str">
        <f ca="1">IF(PaymentSchedule[[#This Row],[Pago No. ]]&lt;&gt;"",ScheduledPayment,"")</f>
        <v/>
      </c>
      <c r="F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9" s="13" t="str">
        <f ca="1">IF(PaymentSchedule[[#This Row],[Pago No. ]]&lt;&gt;"",PaymentSchedule[[#This Row],[TOTAL PAYMENT]]-PaymentSchedule[[#This Row],[Interes]],"")</f>
        <v/>
      </c>
      <c r="I79" s="13" t="str">
        <f ca="1">IF(PaymentSchedule[[#This Row],[Pago No. ]]&lt;&gt;"",PaymentSchedule[[#This Row],[Balance inicial ]]*(InterestRate/PaymentsPerYear),"")</f>
        <v/>
      </c>
      <c r="J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9" s="31"/>
    </row>
    <row r="80" spans="2:11" x14ac:dyDescent="0.2">
      <c r="B80" s="10" t="str">
        <f ca="1">IF(LoanIsGood,IF(ROW()-ROW(PaymentSchedule[[#Headers],[Pago No. ]])&gt;ScheduledNumberOfPayments,"",ROW()-ROW(PaymentSchedule[[#Headers],[Pago No. ]])),"")</f>
        <v/>
      </c>
      <c r="C80" s="12" t="str">
        <f ca="1">IF(PaymentSchedule[[#This Row],[Pago No. ]]&lt;&gt;"",EOMONTH(LoanStartDate,ROW(PaymentSchedule[[#This Row],[Pago No. ]])-ROW(PaymentSchedule[[#Headers],[Pago No. ]])-2)+DAY(LoanStartDate),"")</f>
        <v/>
      </c>
      <c r="D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0" s="13" t="str">
        <f ca="1">IF(PaymentSchedule[[#This Row],[Pago No. ]]&lt;&gt;"",ScheduledPayment,"")</f>
        <v/>
      </c>
      <c r="F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0" s="13" t="str">
        <f ca="1">IF(PaymentSchedule[[#This Row],[Pago No. ]]&lt;&gt;"",PaymentSchedule[[#This Row],[TOTAL PAYMENT]]-PaymentSchedule[[#This Row],[Interes]],"")</f>
        <v/>
      </c>
      <c r="I80" s="13" t="str">
        <f ca="1">IF(PaymentSchedule[[#This Row],[Pago No. ]]&lt;&gt;"",PaymentSchedule[[#This Row],[Balance inicial ]]*(InterestRate/PaymentsPerYear),"")</f>
        <v/>
      </c>
      <c r="J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0" s="31"/>
    </row>
    <row r="81" spans="2:11" x14ac:dyDescent="0.2">
      <c r="B81" s="10" t="str">
        <f ca="1">IF(LoanIsGood,IF(ROW()-ROW(PaymentSchedule[[#Headers],[Pago No. ]])&gt;ScheduledNumberOfPayments,"",ROW()-ROW(PaymentSchedule[[#Headers],[Pago No. ]])),"")</f>
        <v/>
      </c>
      <c r="C81" s="12" t="str">
        <f ca="1">IF(PaymentSchedule[[#This Row],[Pago No. ]]&lt;&gt;"",EOMONTH(LoanStartDate,ROW(PaymentSchedule[[#This Row],[Pago No. ]])-ROW(PaymentSchedule[[#Headers],[Pago No. ]])-2)+DAY(LoanStartDate),"")</f>
        <v/>
      </c>
      <c r="D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1" s="13" t="str">
        <f ca="1">IF(PaymentSchedule[[#This Row],[Pago No. ]]&lt;&gt;"",ScheduledPayment,"")</f>
        <v/>
      </c>
      <c r="F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1" s="13" t="str">
        <f ca="1">IF(PaymentSchedule[[#This Row],[Pago No. ]]&lt;&gt;"",PaymentSchedule[[#This Row],[TOTAL PAYMENT]]-PaymentSchedule[[#This Row],[Interes]],"")</f>
        <v/>
      </c>
      <c r="I81" s="13" t="str">
        <f ca="1">IF(PaymentSchedule[[#This Row],[Pago No. ]]&lt;&gt;"",PaymentSchedule[[#This Row],[Balance inicial ]]*(InterestRate/PaymentsPerYear),"")</f>
        <v/>
      </c>
      <c r="J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1" s="31"/>
    </row>
    <row r="82" spans="2:11" x14ac:dyDescent="0.2">
      <c r="B82" s="10" t="str">
        <f ca="1">IF(LoanIsGood,IF(ROW()-ROW(PaymentSchedule[[#Headers],[Pago No. ]])&gt;ScheduledNumberOfPayments,"",ROW()-ROW(PaymentSchedule[[#Headers],[Pago No. ]])),"")</f>
        <v/>
      </c>
      <c r="C82" s="12" t="str">
        <f ca="1">IF(PaymentSchedule[[#This Row],[Pago No. ]]&lt;&gt;"",EOMONTH(LoanStartDate,ROW(PaymentSchedule[[#This Row],[Pago No. ]])-ROW(PaymentSchedule[[#Headers],[Pago No. ]])-2)+DAY(LoanStartDate),"")</f>
        <v/>
      </c>
      <c r="D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2" s="13" t="str">
        <f ca="1">IF(PaymentSchedule[[#This Row],[Pago No. ]]&lt;&gt;"",ScheduledPayment,"")</f>
        <v/>
      </c>
      <c r="F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2" s="13" t="str">
        <f ca="1">IF(PaymentSchedule[[#This Row],[Pago No. ]]&lt;&gt;"",PaymentSchedule[[#This Row],[TOTAL PAYMENT]]-PaymentSchedule[[#This Row],[Interes]],"")</f>
        <v/>
      </c>
      <c r="I82" s="13" t="str">
        <f ca="1">IF(PaymentSchedule[[#This Row],[Pago No. ]]&lt;&gt;"",PaymentSchedule[[#This Row],[Balance inicial ]]*(InterestRate/PaymentsPerYear),"")</f>
        <v/>
      </c>
      <c r="J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2" s="31"/>
    </row>
    <row r="83" spans="2:11" x14ac:dyDescent="0.2">
      <c r="B83" s="10" t="str">
        <f ca="1">IF(LoanIsGood,IF(ROW()-ROW(PaymentSchedule[[#Headers],[Pago No. ]])&gt;ScheduledNumberOfPayments,"",ROW()-ROW(PaymentSchedule[[#Headers],[Pago No. ]])),"")</f>
        <v/>
      </c>
      <c r="C83" s="12" t="str">
        <f ca="1">IF(PaymentSchedule[[#This Row],[Pago No. ]]&lt;&gt;"",EOMONTH(LoanStartDate,ROW(PaymentSchedule[[#This Row],[Pago No. ]])-ROW(PaymentSchedule[[#Headers],[Pago No. ]])-2)+DAY(LoanStartDate),"")</f>
        <v/>
      </c>
      <c r="D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3" s="13" t="str">
        <f ca="1">IF(PaymentSchedule[[#This Row],[Pago No. ]]&lt;&gt;"",ScheduledPayment,"")</f>
        <v/>
      </c>
      <c r="F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3" s="13" t="str">
        <f ca="1">IF(PaymentSchedule[[#This Row],[Pago No. ]]&lt;&gt;"",PaymentSchedule[[#This Row],[TOTAL PAYMENT]]-PaymentSchedule[[#This Row],[Interes]],"")</f>
        <v/>
      </c>
      <c r="I83" s="13" t="str">
        <f ca="1">IF(PaymentSchedule[[#This Row],[Pago No. ]]&lt;&gt;"",PaymentSchedule[[#This Row],[Balance inicial ]]*(InterestRate/PaymentsPerYear),"")</f>
        <v/>
      </c>
      <c r="J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3" s="31"/>
    </row>
    <row r="84" spans="2:11" x14ac:dyDescent="0.2">
      <c r="B84" s="10" t="str">
        <f ca="1">IF(LoanIsGood,IF(ROW()-ROW(PaymentSchedule[[#Headers],[Pago No. ]])&gt;ScheduledNumberOfPayments,"",ROW()-ROW(PaymentSchedule[[#Headers],[Pago No. ]])),"")</f>
        <v/>
      </c>
      <c r="C84" s="12" t="str">
        <f ca="1">IF(PaymentSchedule[[#This Row],[Pago No. ]]&lt;&gt;"",EOMONTH(LoanStartDate,ROW(PaymentSchedule[[#This Row],[Pago No. ]])-ROW(PaymentSchedule[[#Headers],[Pago No. ]])-2)+DAY(LoanStartDate),"")</f>
        <v/>
      </c>
      <c r="D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4" s="13" t="str">
        <f ca="1">IF(PaymentSchedule[[#This Row],[Pago No. ]]&lt;&gt;"",ScheduledPayment,"")</f>
        <v/>
      </c>
      <c r="F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4" s="13" t="str">
        <f ca="1">IF(PaymentSchedule[[#This Row],[Pago No. ]]&lt;&gt;"",PaymentSchedule[[#This Row],[TOTAL PAYMENT]]-PaymentSchedule[[#This Row],[Interes]],"")</f>
        <v/>
      </c>
      <c r="I84" s="13" t="str">
        <f ca="1">IF(PaymentSchedule[[#This Row],[Pago No. ]]&lt;&gt;"",PaymentSchedule[[#This Row],[Balance inicial ]]*(InterestRate/PaymentsPerYear),"")</f>
        <v/>
      </c>
      <c r="J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4" s="31"/>
    </row>
    <row r="85" spans="2:11" x14ac:dyDescent="0.2">
      <c r="B85" s="10" t="str">
        <f ca="1">IF(LoanIsGood,IF(ROW()-ROW(PaymentSchedule[[#Headers],[Pago No. ]])&gt;ScheduledNumberOfPayments,"",ROW()-ROW(PaymentSchedule[[#Headers],[Pago No. ]])),"")</f>
        <v/>
      </c>
      <c r="C85" s="12" t="str">
        <f ca="1">IF(PaymentSchedule[[#This Row],[Pago No. ]]&lt;&gt;"",EOMONTH(LoanStartDate,ROW(PaymentSchedule[[#This Row],[Pago No. ]])-ROW(PaymentSchedule[[#Headers],[Pago No. ]])-2)+DAY(LoanStartDate),"")</f>
        <v/>
      </c>
      <c r="D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5" s="13" t="str">
        <f ca="1">IF(PaymentSchedule[[#This Row],[Pago No. ]]&lt;&gt;"",ScheduledPayment,"")</f>
        <v/>
      </c>
      <c r="F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5" s="13" t="str">
        <f ca="1">IF(PaymentSchedule[[#This Row],[Pago No. ]]&lt;&gt;"",PaymentSchedule[[#This Row],[TOTAL PAYMENT]]-PaymentSchedule[[#This Row],[Interes]],"")</f>
        <v/>
      </c>
      <c r="I85" s="13" t="str">
        <f ca="1">IF(PaymentSchedule[[#This Row],[Pago No. ]]&lt;&gt;"",PaymentSchedule[[#This Row],[Balance inicial ]]*(InterestRate/PaymentsPerYear),"")</f>
        <v/>
      </c>
      <c r="J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5" s="31"/>
    </row>
    <row r="86" spans="2:11" x14ac:dyDescent="0.2">
      <c r="B86" s="10" t="str">
        <f ca="1">IF(LoanIsGood,IF(ROW()-ROW(PaymentSchedule[[#Headers],[Pago No. ]])&gt;ScheduledNumberOfPayments,"",ROW()-ROW(PaymentSchedule[[#Headers],[Pago No. ]])),"")</f>
        <v/>
      </c>
      <c r="C86" s="12" t="str">
        <f ca="1">IF(PaymentSchedule[[#This Row],[Pago No. ]]&lt;&gt;"",EOMONTH(LoanStartDate,ROW(PaymentSchedule[[#This Row],[Pago No. ]])-ROW(PaymentSchedule[[#Headers],[Pago No. ]])-2)+DAY(LoanStartDate),"")</f>
        <v/>
      </c>
      <c r="D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6" s="13" t="str">
        <f ca="1">IF(PaymentSchedule[[#This Row],[Pago No. ]]&lt;&gt;"",ScheduledPayment,"")</f>
        <v/>
      </c>
      <c r="F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6" s="13" t="str">
        <f ca="1">IF(PaymentSchedule[[#This Row],[Pago No. ]]&lt;&gt;"",PaymentSchedule[[#This Row],[TOTAL PAYMENT]]-PaymentSchedule[[#This Row],[Interes]],"")</f>
        <v/>
      </c>
      <c r="I86" s="13" t="str">
        <f ca="1">IF(PaymentSchedule[[#This Row],[Pago No. ]]&lt;&gt;"",PaymentSchedule[[#This Row],[Balance inicial ]]*(InterestRate/PaymentsPerYear),"")</f>
        <v/>
      </c>
      <c r="J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6" s="31"/>
    </row>
    <row r="87" spans="2:11" x14ac:dyDescent="0.2">
      <c r="B87" s="10" t="str">
        <f ca="1">IF(LoanIsGood,IF(ROW()-ROW(PaymentSchedule[[#Headers],[Pago No. ]])&gt;ScheduledNumberOfPayments,"",ROW()-ROW(PaymentSchedule[[#Headers],[Pago No. ]])),"")</f>
        <v/>
      </c>
      <c r="C87" s="12" t="str">
        <f ca="1">IF(PaymentSchedule[[#This Row],[Pago No. ]]&lt;&gt;"",EOMONTH(LoanStartDate,ROW(PaymentSchedule[[#This Row],[Pago No. ]])-ROW(PaymentSchedule[[#Headers],[Pago No. ]])-2)+DAY(LoanStartDate),"")</f>
        <v/>
      </c>
      <c r="D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7" s="13" t="str">
        <f ca="1">IF(PaymentSchedule[[#This Row],[Pago No. ]]&lt;&gt;"",ScheduledPayment,"")</f>
        <v/>
      </c>
      <c r="F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7" s="13" t="str">
        <f ca="1">IF(PaymentSchedule[[#This Row],[Pago No. ]]&lt;&gt;"",PaymentSchedule[[#This Row],[TOTAL PAYMENT]]-PaymentSchedule[[#This Row],[Interes]],"")</f>
        <v/>
      </c>
      <c r="I87" s="13" t="str">
        <f ca="1">IF(PaymentSchedule[[#This Row],[Pago No. ]]&lt;&gt;"",PaymentSchedule[[#This Row],[Balance inicial ]]*(InterestRate/PaymentsPerYear),"")</f>
        <v/>
      </c>
      <c r="J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7" s="31"/>
    </row>
    <row r="88" spans="2:11" x14ac:dyDescent="0.2">
      <c r="B88" s="10" t="str">
        <f ca="1">IF(LoanIsGood,IF(ROW()-ROW(PaymentSchedule[[#Headers],[Pago No. ]])&gt;ScheduledNumberOfPayments,"",ROW()-ROW(PaymentSchedule[[#Headers],[Pago No. ]])),"")</f>
        <v/>
      </c>
      <c r="C88" s="12" t="str">
        <f ca="1">IF(PaymentSchedule[[#This Row],[Pago No. ]]&lt;&gt;"",EOMONTH(LoanStartDate,ROW(PaymentSchedule[[#This Row],[Pago No. ]])-ROW(PaymentSchedule[[#Headers],[Pago No. ]])-2)+DAY(LoanStartDate),"")</f>
        <v/>
      </c>
      <c r="D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8" s="13" t="str">
        <f ca="1">IF(PaymentSchedule[[#This Row],[Pago No. ]]&lt;&gt;"",ScheduledPayment,"")</f>
        <v/>
      </c>
      <c r="F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8" s="13" t="str">
        <f ca="1">IF(PaymentSchedule[[#This Row],[Pago No. ]]&lt;&gt;"",PaymentSchedule[[#This Row],[TOTAL PAYMENT]]-PaymentSchedule[[#This Row],[Interes]],"")</f>
        <v/>
      </c>
      <c r="I88" s="13" t="str">
        <f ca="1">IF(PaymentSchedule[[#This Row],[Pago No. ]]&lt;&gt;"",PaymentSchedule[[#This Row],[Balance inicial ]]*(InterestRate/PaymentsPerYear),"")</f>
        <v/>
      </c>
      <c r="J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8" s="31"/>
    </row>
    <row r="89" spans="2:11" x14ac:dyDescent="0.2">
      <c r="B89" s="10" t="str">
        <f ca="1">IF(LoanIsGood,IF(ROW()-ROW(PaymentSchedule[[#Headers],[Pago No. ]])&gt;ScheduledNumberOfPayments,"",ROW()-ROW(PaymentSchedule[[#Headers],[Pago No. ]])),"")</f>
        <v/>
      </c>
      <c r="C89" s="12" t="str">
        <f ca="1">IF(PaymentSchedule[[#This Row],[Pago No. ]]&lt;&gt;"",EOMONTH(LoanStartDate,ROW(PaymentSchedule[[#This Row],[Pago No. ]])-ROW(PaymentSchedule[[#Headers],[Pago No. ]])-2)+DAY(LoanStartDate),"")</f>
        <v/>
      </c>
      <c r="D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9" s="13" t="str">
        <f ca="1">IF(PaymentSchedule[[#This Row],[Pago No. ]]&lt;&gt;"",ScheduledPayment,"")</f>
        <v/>
      </c>
      <c r="F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9" s="13" t="str">
        <f ca="1">IF(PaymentSchedule[[#This Row],[Pago No. ]]&lt;&gt;"",PaymentSchedule[[#This Row],[TOTAL PAYMENT]]-PaymentSchedule[[#This Row],[Interes]],"")</f>
        <v/>
      </c>
      <c r="I89" s="13" t="str">
        <f ca="1">IF(PaymentSchedule[[#This Row],[Pago No. ]]&lt;&gt;"",PaymentSchedule[[#This Row],[Balance inicial ]]*(InterestRate/PaymentsPerYear),"")</f>
        <v/>
      </c>
      <c r="J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9" s="31"/>
    </row>
    <row r="90" spans="2:11" x14ac:dyDescent="0.2">
      <c r="B90" s="10" t="str">
        <f ca="1">IF(LoanIsGood,IF(ROW()-ROW(PaymentSchedule[[#Headers],[Pago No. ]])&gt;ScheduledNumberOfPayments,"",ROW()-ROW(PaymentSchedule[[#Headers],[Pago No. ]])),"")</f>
        <v/>
      </c>
      <c r="C90" s="12" t="str">
        <f ca="1">IF(PaymentSchedule[[#This Row],[Pago No. ]]&lt;&gt;"",EOMONTH(LoanStartDate,ROW(PaymentSchedule[[#This Row],[Pago No. ]])-ROW(PaymentSchedule[[#Headers],[Pago No. ]])-2)+DAY(LoanStartDate),"")</f>
        <v/>
      </c>
      <c r="D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0" s="13" t="str">
        <f ca="1">IF(PaymentSchedule[[#This Row],[Pago No. ]]&lt;&gt;"",ScheduledPayment,"")</f>
        <v/>
      </c>
      <c r="F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0" s="13" t="str">
        <f ca="1">IF(PaymentSchedule[[#This Row],[Pago No. ]]&lt;&gt;"",PaymentSchedule[[#This Row],[TOTAL PAYMENT]]-PaymentSchedule[[#This Row],[Interes]],"")</f>
        <v/>
      </c>
      <c r="I90" s="13" t="str">
        <f ca="1">IF(PaymentSchedule[[#This Row],[Pago No. ]]&lt;&gt;"",PaymentSchedule[[#This Row],[Balance inicial ]]*(InterestRate/PaymentsPerYear),"")</f>
        <v/>
      </c>
      <c r="J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0" s="31"/>
    </row>
    <row r="91" spans="2:11" x14ac:dyDescent="0.2">
      <c r="B91" s="10" t="str">
        <f ca="1">IF(LoanIsGood,IF(ROW()-ROW(PaymentSchedule[[#Headers],[Pago No. ]])&gt;ScheduledNumberOfPayments,"",ROW()-ROW(PaymentSchedule[[#Headers],[Pago No. ]])),"")</f>
        <v/>
      </c>
      <c r="C91" s="12" t="str">
        <f ca="1">IF(PaymentSchedule[[#This Row],[Pago No. ]]&lt;&gt;"",EOMONTH(LoanStartDate,ROW(PaymentSchedule[[#This Row],[Pago No. ]])-ROW(PaymentSchedule[[#Headers],[Pago No. ]])-2)+DAY(LoanStartDate),"")</f>
        <v/>
      </c>
      <c r="D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1" s="13" t="str">
        <f ca="1">IF(PaymentSchedule[[#This Row],[Pago No. ]]&lt;&gt;"",ScheduledPayment,"")</f>
        <v/>
      </c>
      <c r="F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1" s="13" t="str">
        <f ca="1">IF(PaymentSchedule[[#This Row],[Pago No. ]]&lt;&gt;"",PaymentSchedule[[#This Row],[TOTAL PAYMENT]]-PaymentSchedule[[#This Row],[Interes]],"")</f>
        <v/>
      </c>
      <c r="I91" s="13" t="str">
        <f ca="1">IF(PaymentSchedule[[#This Row],[Pago No. ]]&lt;&gt;"",PaymentSchedule[[#This Row],[Balance inicial ]]*(InterestRate/PaymentsPerYear),"")</f>
        <v/>
      </c>
      <c r="J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1" s="31"/>
    </row>
    <row r="92" spans="2:11" x14ac:dyDescent="0.2">
      <c r="B92" s="10" t="str">
        <f ca="1">IF(LoanIsGood,IF(ROW()-ROW(PaymentSchedule[[#Headers],[Pago No. ]])&gt;ScheduledNumberOfPayments,"",ROW()-ROW(PaymentSchedule[[#Headers],[Pago No. ]])),"")</f>
        <v/>
      </c>
      <c r="C92" s="12" t="str">
        <f ca="1">IF(PaymentSchedule[[#This Row],[Pago No. ]]&lt;&gt;"",EOMONTH(LoanStartDate,ROW(PaymentSchedule[[#This Row],[Pago No. ]])-ROW(PaymentSchedule[[#Headers],[Pago No. ]])-2)+DAY(LoanStartDate),"")</f>
        <v/>
      </c>
      <c r="D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2" s="13" t="str">
        <f ca="1">IF(PaymentSchedule[[#This Row],[Pago No. ]]&lt;&gt;"",ScheduledPayment,"")</f>
        <v/>
      </c>
      <c r="F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2" s="13" t="str">
        <f ca="1">IF(PaymentSchedule[[#This Row],[Pago No. ]]&lt;&gt;"",PaymentSchedule[[#This Row],[TOTAL PAYMENT]]-PaymentSchedule[[#This Row],[Interes]],"")</f>
        <v/>
      </c>
      <c r="I92" s="13" t="str">
        <f ca="1">IF(PaymentSchedule[[#This Row],[Pago No. ]]&lt;&gt;"",PaymentSchedule[[#This Row],[Balance inicial ]]*(InterestRate/PaymentsPerYear),"")</f>
        <v/>
      </c>
      <c r="J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2" s="31"/>
    </row>
    <row r="93" spans="2:11" x14ac:dyDescent="0.2">
      <c r="B93" s="10" t="str">
        <f ca="1">IF(LoanIsGood,IF(ROW()-ROW(PaymentSchedule[[#Headers],[Pago No. ]])&gt;ScheduledNumberOfPayments,"",ROW()-ROW(PaymentSchedule[[#Headers],[Pago No. ]])),"")</f>
        <v/>
      </c>
      <c r="C93" s="12" t="str">
        <f ca="1">IF(PaymentSchedule[[#This Row],[Pago No. ]]&lt;&gt;"",EOMONTH(LoanStartDate,ROW(PaymentSchedule[[#This Row],[Pago No. ]])-ROW(PaymentSchedule[[#Headers],[Pago No. ]])-2)+DAY(LoanStartDate),"")</f>
        <v/>
      </c>
      <c r="D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3" s="13" t="str">
        <f ca="1">IF(PaymentSchedule[[#This Row],[Pago No. ]]&lt;&gt;"",ScheduledPayment,"")</f>
        <v/>
      </c>
      <c r="F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3" s="13" t="str">
        <f ca="1">IF(PaymentSchedule[[#This Row],[Pago No. ]]&lt;&gt;"",PaymentSchedule[[#This Row],[TOTAL PAYMENT]]-PaymentSchedule[[#This Row],[Interes]],"")</f>
        <v/>
      </c>
      <c r="I93" s="13" t="str">
        <f ca="1">IF(PaymentSchedule[[#This Row],[Pago No. ]]&lt;&gt;"",PaymentSchedule[[#This Row],[Balance inicial ]]*(InterestRate/PaymentsPerYear),"")</f>
        <v/>
      </c>
      <c r="J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3" s="31"/>
    </row>
    <row r="94" spans="2:11" x14ac:dyDescent="0.2">
      <c r="B94" s="10" t="str">
        <f ca="1">IF(LoanIsGood,IF(ROW()-ROW(PaymentSchedule[[#Headers],[Pago No. ]])&gt;ScheduledNumberOfPayments,"",ROW()-ROW(PaymentSchedule[[#Headers],[Pago No. ]])),"")</f>
        <v/>
      </c>
      <c r="C94" s="12" t="str">
        <f ca="1">IF(PaymentSchedule[[#This Row],[Pago No. ]]&lt;&gt;"",EOMONTH(LoanStartDate,ROW(PaymentSchedule[[#This Row],[Pago No. ]])-ROW(PaymentSchedule[[#Headers],[Pago No. ]])-2)+DAY(LoanStartDate),"")</f>
        <v/>
      </c>
      <c r="D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4" s="13" t="str">
        <f ca="1">IF(PaymentSchedule[[#This Row],[Pago No. ]]&lt;&gt;"",ScheduledPayment,"")</f>
        <v/>
      </c>
      <c r="F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4" s="13" t="str">
        <f ca="1">IF(PaymentSchedule[[#This Row],[Pago No. ]]&lt;&gt;"",PaymentSchedule[[#This Row],[TOTAL PAYMENT]]-PaymentSchedule[[#This Row],[Interes]],"")</f>
        <v/>
      </c>
      <c r="I94" s="13" t="str">
        <f ca="1">IF(PaymentSchedule[[#This Row],[Pago No. ]]&lt;&gt;"",PaymentSchedule[[#This Row],[Balance inicial ]]*(InterestRate/PaymentsPerYear),"")</f>
        <v/>
      </c>
      <c r="J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4" s="31"/>
    </row>
    <row r="95" spans="2:11" x14ac:dyDescent="0.2">
      <c r="B95" s="10" t="str">
        <f ca="1">IF(LoanIsGood,IF(ROW()-ROW(PaymentSchedule[[#Headers],[Pago No. ]])&gt;ScheduledNumberOfPayments,"",ROW()-ROW(PaymentSchedule[[#Headers],[Pago No. ]])),"")</f>
        <v/>
      </c>
      <c r="C95" s="12" t="str">
        <f ca="1">IF(PaymentSchedule[[#This Row],[Pago No. ]]&lt;&gt;"",EOMONTH(LoanStartDate,ROW(PaymentSchedule[[#This Row],[Pago No. ]])-ROW(PaymentSchedule[[#Headers],[Pago No. ]])-2)+DAY(LoanStartDate),"")</f>
        <v/>
      </c>
      <c r="D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5" s="13" t="str">
        <f ca="1">IF(PaymentSchedule[[#This Row],[Pago No. ]]&lt;&gt;"",ScheduledPayment,"")</f>
        <v/>
      </c>
      <c r="F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5" s="13" t="str">
        <f ca="1">IF(PaymentSchedule[[#This Row],[Pago No. ]]&lt;&gt;"",PaymentSchedule[[#This Row],[TOTAL PAYMENT]]-PaymentSchedule[[#This Row],[Interes]],"")</f>
        <v/>
      </c>
      <c r="I95" s="13" t="str">
        <f ca="1">IF(PaymentSchedule[[#This Row],[Pago No. ]]&lt;&gt;"",PaymentSchedule[[#This Row],[Balance inicial ]]*(InterestRate/PaymentsPerYear),"")</f>
        <v/>
      </c>
      <c r="J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5" s="31"/>
    </row>
    <row r="96" spans="2:11" x14ac:dyDescent="0.2">
      <c r="B96" s="10" t="str">
        <f ca="1">IF(LoanIsGood,IF(ROW()-ROW(PaymentSchedule[[#Headers],[Pago No. ]])&gt;ScheduledNumberOfPayments,"",ROW()-ROW(PaymentSchedule[[#Headers],[Pago No. ]])),"")</f>
        <v/>
      </c>
      <c r="C96" s="12" t="str">
        <f ca="1">IF(PaymentSchedule[[#This Row],[Pago No. ]]&lt;&gt;"",EOMONTH(LoanStartDate,ROW(PaymentSchedule[[#This Row],[Pago No. ]])-ROW(PaymentSchedule[[#Headers],[Pago No. ]])-2)+DAY(LoanStartDate),"")</f>
        <v/>
      </c>
      <c r="D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6" s="13" t="str">
        <f ca="1">IF(PaymentSchedule[[#This Row],[Pago No. ]]&lt;&gt;"",ScheduledPayment,"")</f>
        <v/>
      </c>
      <c r="F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6" s="13" t="str">
        <f ca="1">IF(PaymentSchedule[[#This Row],[Pago No. ]]&lt;&gt;"",PaymentSchedule[[#This Row],[TOTAL PAYMENT]]-PaymentSchedule[[#This Row],[Interes]],"")</f>
        <v/>
      </c>
      <c r="I96" s="13" t="str">
        <f ca="1">IF(PaymentSchedule[[#This Row],[Pago No. ]]&lt;&gt;"",PaymentSchedule[[#This Row],[Balance inicial ]]*(InterestRate/PaymentsPerYear),"")</f>
        <v/>
      </c>
      <c r="J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6" s="31"/>
    </row>
    <row r="97" spans="2:11" x14ac:dyDescent="0.2">
      <c r="B97" s="10" t="str">
        <f ca="1">IF(LoanIsGood,IF(ROW()-ROW(PaymentSchedule[[#Headers],[Pago No. ]])&gt;ScheduledNumberOfPayments,"",ROW()-ROW(PaymentSchedule[[#Headers],[Pago No. ]])),"")</f>
        <v/>
      </c>
      <c r="C97" s="12" t="str">
        <f ca="1">IF(PaymentSchedule[[#This Row],[Pago No. ]]&lt;&gt;"",EOMONTH(LoanStartDate,ROW(PaymentSchedule[[#This Row],[Pago No. ]])-ROW(PaymentSchedule[[#Headers],[Pago No. ]])-2)+DAY(LoanStartDate),"")</f>
        <v/>
      </c>
      <c r="D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7" s="13" t="str">
        <f ca="1">IF(PaymentSchedule[[#This Row],[Pago No. ]]&lt;&gt;"",ScheduledPayment,"")</f>
        <v/>
      </c>
      <c r="F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7" s="13" t="str">
        <f ca="1">IF(PaymentSchedule[[#This Row],[Pago No. ]]&lt;&gt;"",PaymentSchedule[[#This Row],[TOTAL PAYMENT]]-PaymentSchedule[[#This Row],[Interes]],"")</f>
        <v/>
      </c>
      <c r="I97" s="13" t="str">
        <f ca="1">IF(PaymentSchedule[[#This Row],[Pago No. ]]&lt;&gt;"",PaymentSchedule[[#This Row],[Balance inicial ]]*(InterestRate/PaymentsPerYear),"")</f>
        <v/>
      </c>
      <c r="J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7" s="31"/>
    </row>
    <row r="98" spans="2:11" x14ac:dyDescent="0.2">
      <c r="B98" s="10" t="str">
        <f ca="1">IF(LoanIsGood,IF(ROW()-ROW(PaymentSchedule[[#Headers],[Pago No. ]])&gt;ScheduledNumberOfPayments,"",ROW()-ROW(PaymentSchedule[[#Headers],[Pago No. ]])),"")</f>
        <v/>
      </c>
      <c r="C98" s="12" t="str">
        <f ca="1">IF(PaymentSchedule[[#This Row],[Pago No. ]]&lt;&gt;"",EOMONTH(LoanStartDate,ROW(PaymentSchedule[[#This Row],[Pago No. ]])-ROW(PaymentSchedule[[#Headers],[Pago No. ]])-2)+DAY(LoanStartDate),"")</f>
        <v/>
      </c>
      <c r="D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8" s="13" t="str">
        <f ca="1">IF(PaymentSchedule[[#This Row],[Pago No. ]]&lt;&gt;"",ScheduledPayment,"")</f>
        <v/>
      </c>
      <c r="F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8" s="13" t="str">
        <f ca="1">IF(PaymentSchedule[[#This Row],[Pago No. ]]&lt;&gt;"",PaymentSchedule[[#This Row],[TOTAL PAYMENT]]-PaymentSchedule[[#This Row],[Interes]],"")</f>
        <v/>
      </c>
      <c r="I98" s="13" t="str">
        <f ca="1">IF(PaymentSchedule[[#This Row],[Pago No. ]]&lt;&gt;"",PaymentSchedule[[#This Row],[Balance inicial ]]*(InterestRate/PaymentsPerYear),"")</f>
        <v/>
      </c>
      <c r="J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8" s="31"/>
    </row>
    <row r="99" spans="2:11" x14ac:dyDescent="0.2">
      <c r="B99" s="10" t="str">
        <f ca="1">IF(LoanIsGood,IF(ROW()-ROW(PaymentSchedule[[#Headers],[Pago No. ]])&gt;ScheduledNumberOfPayments,"",ROW()-ROW(PaymentSchedule[[#Headers],[Pago No. ]])),"")</f>
        <v/>
      </c>
      <c r="C99" s="12" t="str">
        <f ca="1">IF(PaymentSchedule[[#This Row],[Pago No. ]]&lt;&gt;"",EOMONTH(LoanStartDate,ROW(PaymentSchedule[[#This Row],[Pago No. ]])-ROW(PaymentSchedule[[#Headers],[Pago No. ]])-2)+DAY(LoanStartDate),"")</f>
        <v/>
      </c>
      <c r="D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9" s="13" t="str">
        <f ca="1">IF(PaymentSchedule[[#This Row],[Pago No. ]]&lt;&gt;"",ScheduledPayment,"")</f>
        <v/>
      </c>
      <c r="F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9" s="13" t="str">
        <f ca="1">IF(PaymentSchedule[[#This Row],[Pago No. ]]&lt;&gt;"",PaymentSchedule[[#This Row],[TOTAL PAYMENT]]-PaymentSchedule[[#This Row],[Interes]],"")</f>
        <v/>
      </c>
      <c r="I99" s="13" t="str">
        <f ca="1">IF(PaymentSchedule[[#This Row],[Pago No. ]]&lt;&gt;"",PaymentSchedule[[#This Row],[Balance inicial ]]*(InterestRate/PaymentsPerYear),"")</f>
        <v/>
      </c>
      <c r="J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9" s="31"/>
    </row>
    <row r="100" spans="2:11" x14ac:dyDescent="0.2">
      <c r="B100" s="10" t="str">
        <f ca="1">IF(LoanIsGood,IF(ROW()-ROW(PaymentSchedule[[#Headers],[Pago No. ]])&gt;ScheduledNumberOfPayments,"",ROW()-ROW(PaymentSchedule[[#Headers],[Pago No. ]])),"")</f>
        <v/>
      </c>
      <c r="C100" s="12" t="str">
        <f ca="1">IF(PaymentSchedule[[#This Row],[Pago No. ]]&lt;&gt;"",EOMONTH(LoanStartDate,ROW(PaymentSchedule[[#This Row],[Pago No. ]])-ROW(PaymentSchedule[[#Headers],[Pago No. ]])-2)+DAY(LoanStartDate),"")</f>
        <v/>
      </c>
      <c r="D1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0" s="13" t="str">
        <f ca="1">IF(PaymentSchedule[[#This Row],[Pago No. ]]&lt;&gt;"",ScheduledPayment,"")</f>
        <v/>
      </c>
      <c r="F1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0" s="13" t="str">
        <f ca="1">IF(PaymentSchedule[[#This Row],[Pago No. ]]&lt;&gt;"",PaymentSchedule[[#This Row],[TOTAL PAYMENT]]-PaymentSchedule[[#This Row],[Interes]],"")</f>
        <v/>
      </c>
      <c r="I100" s="13" t="str">
        <f ca="1">IF(PaymentSchedule[[#This Row],[Pago No. ]]&lt;&gt;"",PaymentSchedule[[#This Row],[Balance inicial ]]*(InterestRate/PaymentsPerYear),"")</f>
        <v/>
      </c>
      <c r="J1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0" s="31"/>
    </row>
    <row r="101" spans="2:11" x14ac:dyDescent="0.2">
      <c r="B101" s="10" t="str">
        <f ca="1">IF(LoanIsGood,IF(ROW()-ROW(PaymentSchedule[[#Headers],[Pago No. ]])&gt;ScheduledNumberOfPayments,"",ROW()-ROW(PaymentSchedule[[#Headers],[Pago No. ]])),"")</f>
        <v/>
      </c>
      <c r="C101" s="12" t="str">
        <f ca="1">IF(PaymentSchedule[[#This Row],[Pago No. ]]&lt;&gt;"",EOMONTH(LoanStartDate,ROW(PaymentSchedule[[#This Row],[Pago No. ]])-ROW(PaymentSchedule[[#Headers],[Pago No. ]])-2)+DAY(LoanStartDate),"")</f>
        <v/>
      </c>
      <c r="D1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1" s="13" t="str">
        <f ca="1">IF(PaymentSchedule[[#This Row],[Pago No. ]]&lt;&gt;"",ScheduledPayment,"")</f>
        <v/>
      </c>
      <c r="F1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1" s="13" t="str">
        <f ca="1">IF(PaymentSchedule[[#This Row],[Pago No. ]]&lt;&gt;"",PaymentSchedule[[#This Row],[TOTAL PAYMENT]]-PaymentSchedule[[#This Row],[Interes]],"")</f>
        <v/>
      </c>
      <c r="I101" s="13" t="str">
        <f ca="1">IF(PaymentSchedule[[#This Row],[Pago No. ]]&lt;&gt;"",PaymentSchedule[[#This Row],[Balance inicial ]]*(InterestRate/PaymentsPerYear),"")</f>
        <v/>
      </c>
      <c r="J1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1" s="31"/>
    </row>
    <row r="102" spans="2:11" x14ac:dyDescent="0.2">
      <c r="B102" s="10" t="str">
        <f ca="1">IF(LoanIsGood,IF(ROW()-ROW(PaymentSchedule[[#Headers],[Pago No. ]])&gt;ScheduledNumberOfPayments,"",ROW()-ROW(PaymentSchedule[[#Headers],[Pago No. ]])),"")</f>
        <v/>
      </c>
      <c r="C102" s="12" t="str">
        <f ca="1">IF(PaymentSchedule[[#This Row],[Pago No. ]]&lt;&gt;"",EOMONTH(LoanStartDate,ROW(PaymentSchedule[[#This Row],[Pago No. ]])-ROW(PaymentSchedule[[#Headers],[Pago No. ]])-2)+DAY(LoanStartDate),"")</f>
        <v/>
      </c>
      <c r="D1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2" s="13" t="str">
        <f ca="1">IF(PaymentSchedule[[#This Row],[Pago No. ]]&lt;&gt;"",ScheduledPayment,"")</f>
        <v/>
      </c>
      <c r="F1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2" s="13" t="str">
        <f ca="1">IF(PaymentSchedule[[#This Row],[Pago No. ]]&lt;&gt;"",PaymentSchedule[[#This Row],[TOTAL PAYMENT]]-PaymentSchedule[[#This Row],[Interes]],"")</f>
        <v/>
      </c>
      <c r="I102" s="13" t="str">
        <f ca="1">IF(PaymentSchedule[[#This Row],[Pago No. ]]&lt;&gt;"",PaymentSchedule[[#This Row],[Balance inicial ]]*(InterestRate/PaymentsPerYear),"")</f>
        <v/>
      </c>
      <c r="J1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2" s="31"/>
    </row>
    <row r="103" spans="2:11" x14ac:dyDescent="0.2">
      <c r="B103" s="10" t="str">
        <f ca="1">IF(LoanIsGood,IF(ROW()-ROW(PaymentSchedule[[#Headers],[Pago No. ]])&gt;ScheduledNumberOfPayments,"",ROW()-ROW(PaymentSchedule[[#Headers],[Pago No. ]])),"")</f>
        <v/>
      </c>
      <c r="C103" s="12" t="str">
        <f ca="1">IF(PaymentSchedule[[#This Row],[Pago No. ]]&lt;&gt;"",EOMONTH(LoanStartDate,ROW(PaymentSchedule[[#This Row],[Pago No. ]])-ROW(PaymentSchedule[[#Headers],[Pago No. ]])-2)+DAY(LoanStartDate),"")</f>
        <v/>
      </c>
      <c r="D1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3" s="13" t="str">
        <f ca="1">IF(PaymentSchedule[[#This Row],[Pago No. ]]&lt;&gt;"",ScheduledPayment,"")</f>
        <v/>
      </c>
      <c r="F1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3" s="13" t="str">
        <f ca="1">IF(PaymentSchedule[[#This Row],[Pago No. ]]&lt;&gt;"",PaymentSchedule[[#This Row],[TOTAL PAYMENT]]-PaymentSchedule[[#This Row],[Interes]],"")</f>
        <v/>
      </c>
      <c r="I103" s="13" t="str">
        <f ca="1">IF(PaymentSchedule[[#This Row],[Pago No. ]]&lt;&gt;"",PaymentSchedule[[#This Row],[Balance inicial ]]*(InterestRate/PaymentsPerYear),"")</f>
        <v/>
      </c>
      <c r="J1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3" s="31"/>
    </row>
    <row r="104" spans="2:11" x14ac:dyDescent="0.2">
      <c r="B104" s="10" t="str">
        <f ca="1">IF(LoanIsGood,IF(ROW()-ROW(PaymentSchedule[[#Headers],[Pago No. ]])&gt;ScheduledNumberOfPayments,"",ROW()-ROW(PaymentSchedule[[#Headers],[Pago No. ]])),"")</f>
        <v/>
      </c>
      <c r="C104" s="12" t="str">
        <f ca="1">IF(PaymentSchedule[[#This Row],[Pago No. ]]&lt;&gt;"",EOMONTH(LoanStartDate,ROW(PaymentSchedule[[#This Row],[Pago No. ]])-ROW(PaymentSchedule[[#Headers],[Pago No. ]])-2)+DAY(LoanStartDate),"")</f>
        <v/>
      </c>
      <c r="D1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4" s="13" t="str">
        <f ca="1">IF(PaymentSchedule[[#This Row],[Pago No. ]]&lt;&gt;"",ScheduledPayment,"")</f>
        <v/>
      </c>
      <c r="F1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4" s="13" t="str">
        <f ca="1">IF(PaymentSchedule[[#This Row],[Pago No. ]]&lt;&gt;"",PaymentSchedule[[#This Row],[TOTAL PAYMENT]]-PaymentSchedule[[#This Row],[Interes]],"")</f>
        <v/>
      </c>
      <c r="I104" s="13" t="str">
        <f ca="1">IF(PaymentSchedule[[#This Row],[Pago No. ]]&lt;&gt;"",PaymentSchedule[[#This Row],[Balance inicial ]]*(InterestRate/PaymentsPerYear),"")</f>
        <v/>
      </c>
      <c r="J1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4" s="31"/>
    </row>
    <row r="105" spans="2:11" x14ac:dyDescent="0.2">
      <c r="B105" s="10" t="str">
        <f ca="1">IF(LoanIsGood,IF(ROW()-ROW(PaymentSchedule[[#Headers],[Pago No. ]])&gt;ScheduledNumberOfPayments,"",ROW()-ROW(PaymentSchedule[[#Headers],[Pago No. ]])),"")</f>
        <v/>
      </c>
      <c r="C105" s="12" t="str">
        <f ca="1">IF(PaymentSchedule[[#This Row],[Pago No. ]]&lt;&gt;"",EOMONTH(LoanStartDate,ROW(PaymentSchedule[[#This Row],[Pago No. ]])-ROW(PaymentSchedule[[#Headers],[Pago No. ]])-2)+DAY(LoanStartDate),"")</f>
        <v/>
      </c>
      <c r="D1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5" s="13" t="str">
        <f ca="1">IF(PaymentSchedule[[#This Row],[Pago No. ]]&lt;&gt;"",ScheduledPayment,"")</f>
        <v/>
      </c>
      <c r="F1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5" s="13" t="str">
        <f ca="1">IF(PaymentSchedule[[#This Row],[Pago No. ]]&lt;&gt;"",PaymentSchedule[[#This Row],[TOTAL PAYMENT]]-PaymentSchedule[[#This Row],[Interes]],"")</f>
        <v/>
      </c>
      <c r="I105" s="13" t="str">
        <f ca="1">IF(PaymentSchedule[[#This Row],[Pago No. ]]&lt;&gt;"",PaymentSchedule[[#This Row],[Balance inicial ]]*(InterestRate/PaymentsPerYear),"")</f>
        <v/>
      </c>
      <c r="J1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5" s="31"/>
    </row>
    <row r="106" spans="2:11" x14ac:dyDescent="0.2">
      <c r="B106" s="10" t="str">
        <f ca="1">IF(LoanIsGood,IF(ROW()-ROW(PaymentSchedule[[#Headers],[Pago No. ]])&gt;ScheduledNumberOfPayments,"",ROW()-ROW(PaymentSchedule[[#Headers],[Pago No. ]])),"")</f>
        <v/>
      </c>
      <c r="C106" s="12" t="str">
        <f ca="1">IF(PaymentSchedule[[#This Row],[Pago No. ]]&lt;&gt;"",EOMONTH(LoanStartDate,ROW(PaymentSchedule[[#This Row],[Pago No. ]])-ROW(PaymentSchedule[[#Headers],[Pago No. ]])-2)+DAY(LoanStartDate),"")</f>
        <v/>
      </c>
      <c r="D1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6" s="13" t="str">
        <f ca="1">IF(PaymentSchedule[[#This Row],[Pago No. ]]&lt;&gt;"",ScheduledPayment,"")</f>
        <v/>
      </c>
      <c r="F1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6" s="13" t="str">
        <f ca="1">IF(PaymentSchedule[[#This Row],[Pago No. ]]&lt;&gt;"",PaymentSchedule[[#This Row],[TOTAL PAYMENT]]-PaymentSchedule[[#This Row],[Interes]],"")</f>
        <v/>
      </c>
      <c r="I106" s="13" t="str">
        <f ca="1">IF(PaymentSchedule[[#This Row],[Pago No. ]]&lt;&gt;"",PaymentSchedule[[#This Row],[Balance inicial ]]*(InterestRate/PaymentsPerYear),"")</f>
        <v/>
      </c>
      <c r="J1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6" s="31"/>
    </row>
    <row r="107" spans="2:11" x14ac:dyDescent="0.2">
      <c r="B107" s="10" t="str">
        <f ca="1">IF(LoanIsGood,IF(ROW()-ROW(PaymentSchedule[[#Headers],[Pago No. ]])&gt;ScheduledNumberOfPayments,"",ROW()-ROW(PaymentSchedule[[#Headers],[Pago No. ]])),"")</f>
        <v/>
      </c>
      <c r="C107" s="12" t="str">
        <f ca="1">IF(PaymentSchedule[[#This Row],[Pago No. ]]&lt;&gt;"",EOMONTH(LoanStartDate,ROW(PaymentSchedule[[#This Row],[Pago No. ]])-ROW(PaymentSchedule[[#Headers],[Pago No. ]])-2)+DAY(LoanStartDate),"")</f>
        <v/>
      </c>
      <c r="D1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7" s="13" t="str">
        <f ca="1">IF(PaymentSchedule[[#This Row],[Pago No. ]]&lt;&gt;"",ScheduledPayment,"")</f>
        <v/>
      </c>
      <c r="F1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7" s="13" t="str">
        <f ca="1">IF(PaymentSchedule[[#This Row],[Pago No. ]]&lt;&gt;"",PaymentSchedule[[#This Row],[TOTAL PAYMENT]]-PaymentSchedule[[#This Row],[Interes]],"")</f>
        <v/>
      </c>
      <c r="I107" s="13" t="str">
        <f ca="1">IF(PaymentSchedule[[#This Row],[Pago No. ]]&lt;&gt;"",PaymentSchedule[[#This Row],[Balance inicial ]]*(InterestRate/PaymentsPerYear),"")</f>
        <v/>
      </c>
      <c r="J1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7" s="31"/>
    </row>
    <row r="108" spans="2:11" x14ac:dyDescent="0.2">
      <c r="B108" s="10" t="str">
        <f ca="1">IF(LoanIsGood,IF(ROW()-ROW(PaymentSchedule[[#Headers],[Pago No. ]])&gt;ScheduledNumberOfPayments,"",ROW()-ROW(PaymentSchedule[[#Headers],[Pago No. ]])),"")</f>
        <v/>
      </c>
      <c r="C108" s="12" t="str">
        <f ca="1">IF(PaymentSchedule[[#This Row],[Pago No. ]]&lt;&gt;"",EOMONTH(LoanStartDate,ROW(PaymentSchedule[[#This Row],[Pago No. ]])-ROW(PaymentSchedule[[#Headers],[Pago No. ]])-2)+DAY(LoanStartDate),"")</f>
        <v/>
      </c>
      <c r="D1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8" s="13" t="str">
        <f ca="1">IF(PaymentSchedule[[#This Row],[Pago No. ]]&lt;&gt;"",ScheduledPayment,"")</f>
        <v/>
      </c>
      <c r="F1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8" s="13" t="str">
        <f ca="1">IF(PaymentSchedule[[#This Row],[Pago No. ]]&lt;&gt;"",PaymentSchedule[[#This Row],[TOTAL PAYMENT]]-PaymentSchedule[[#This Row],[Interes]],"")</f>
        <v/>
      </c>
      <c r="I108" s="13" t="str">
        <f ca="1">IF(PaymentSchedule[[#This Row],[Pago No. ]]&lt;&gt;"",PaymentSchedule[[#This Row],[Balance inicial ]]*(InterestRate/PaymentsPerYear),"")</f>
        <v/>
      </c>
      <c r="J1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8" s="31"/>
    </row>
    <row r="109" spans="2:11" x14ac:dyDescent="0.2">
      <c r="B109" s="10" t="str">
        <f ca="1">IF(LoanIsGood,IF(ROW()-ROW(PaymentSchedule[[#Headers],[Pago No. ]])&gt;ScheduledNumberOfPayments,"",ROW()-ROW(PaymentSchedule[[#Headers],[Pago No. ]])),"")</f>
        <v/>
      </c>
      <c r="C109" s="12" t="str">
        <f ca="1">IF(PaymentSchedule[[#This Row],[Pago No. ]]&lt;&gt;"",EOMONTH(LoanStartDate,ROW(PaymentSchedule[[#This Row],[Pago No. ]])-ROW(PaymentSchedule[[#Headers],[Pago No. ]])-2)+DAY(LoanStartDate),"")</f>
        <v/>
      </c>
      <c r="D1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9" s="13" t="str">
        <f ca="1">IF(PaymentSchedule[[#This Row],[Pago No. ]]&lt;&gt;"",ScheduledPayment,"")</f>
        <v/>
      </c>
      <c r="F1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9" s="13" t="str">
        <f ca="1">IF(PaymentSchedule[[#This Row],[Pago No. ]]&lt;&gt;"",PaymentSchedule[[#This Row],[TOTAL PAYMENT]]-PaymentSchedule[[#This Row],[Interes]],"")</f>
        <v/>
      </c>
      <c r="I109" s="13" t="str">
        <f ca="1">IF(PaymentSchedule[[#This Row],[Pago No. ]]&lt;&gt;"",PaymentSchedule[[#This Row],[Balance inicial ]]*(InterestRate/PaymentsPerYear),"")</f>
        <v/>
      </c>
      <c r="J1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9" s="31"/>
    </row>
    <row r="110" spans="2:11" x14ac:dyDescent="0.2">
      <c r="B110" s="10" t="str">
        <f ca="1">IF(LoanIsGood,IF(ROW()-ROW(PaymentSchedule[[#Headers],[Pago No. ]])&gt;ScheduledNumberOfPayments,"",ROW()-ROW(PaymentSchedule[[#Headers],[Pago No. ]])),"")</f>
        <v/>
      </c>
      <c r="C110" s="12" t="str">
        <f ca="1">IF(PaymentSchedule[[#This Row],[Pago No. ]]&lt;&gt;"",EOMONTH(LoanStartDate,ROW(PaymentSchedule[[#This Row],[Pago No. ]])-ROW(PaymentSchedule[[#Headers],[Pago No. ]])-2)+DAY(LoanStartDate),"")</f>
        <v/>
      </c>
      <c r="D1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0" s="13" t="str">
        <f ca="1">IF(PaymentSchedule[[#This Row],[Pago No. ]]&lt;&gt;"",ScheduledPayment,"")</f>
        <v/>
      </c>
      <c r="F1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0" s="13" t="str">
        <f ca="1">IF(PaymentSchedule[[#This Row],[Pago No. ]]&lt;&gt;"",PaymentSchedule[[#This Row],[TOTAL PAYMENT]]-PaymentSchedule[[#This Row],[Interes]],"")</f>
        <v/>
      </c>
      <c r="I110" s="13" t="str">
        <f ca="1">IF(PaymentSchedule[[#This Row],[Pago No. ]]&lt;&gt;"",PaymentSchedule[[#This Row],[Balance inicial ]]*(InterestRate/PaymentsPerYear),"")</f>
        <v/>
      </c>
      <c r="J1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0" s="31"/>
    </row>
    <row r="111" spans="2:11" x14ac:dyDescent="0.2">
      <c r="B111" s="10" t="str">
        <f ca="1">IF(LoanIsGood,IF(ROW()-ROW(PaymentSchedule[[#Headers],[Pago No. ]])&gt;ScheduledNumberOfPayments,"",ROW()-ROW(PaymentSchedule[[#Headers],[Pago No. ]])),"")</f>
        <v/>
      </c>
      <c r="C111" s="12" t="str">
        <f ca="1">IF(PaymentSchedule[[#This Row],[Pago No. ]]&lt;&gt;"",EOMONTH(LoanStartDate,ROW(PaymentSchedule[[#This Row],[Pago No. ]])-ROW(PaymentSchedule[[#Headers],[Pago No. ]])-2)+DAY(LoanStartDate),"")</f>
        <v/>
      </c>
      <c r="D1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1" s="13" t="str">
        <f ca="1">IF(PaymentSchedule[[#This Row],[Pago No. ]]&lt;&gt;"",ScheduledPayment,"")</f>
        <v/>
      </c>
      <c r="F1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1" s="13" t="str">
        <f ca="1">IF(PaymentSchedule[[#This Row],[Pago No. ]]&lt;&gt;"",PaymentSchedule[[#This Row],[TOTAL PAYMENT]]-PaymentSchedule[[#This Row],[Interes]],"")</f>
        <v/>
      </c>
      <c r="I111" s="13" t="str">
        <f ca="1">IF(PaymentSchedule[[#This Row],[Pago No. ]]&lt;&gt;"",PaymentSchedule[[#This Row],[Balance inicial ]]*(InterestRate/PaymentsPerYear),"")</f>
        <v/>
      </c>
      <c r="J1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1" s="31"/>
    </row>
    <row r="112" spans="2:11" x14ac:dyDescent="0.2">
      <c r="B112" s="10" t="str">
        <f ca="1">IF(LoanIsGood,IF(ROW()-ROW(PaymentSchedule[[#Headers],[Pago No. ]])&gt;ScheduledNumberOfPayments,"",ROW()-ROW(PaymentSchedule[[#Headers],[Pago No. ]])),"")</f>
        <v/>
      </c>
      <c r="C112" s="12" t="str">
        <f ca="1">IF(PaymentSchedule[[#This Row],[Pago No. ]]&lt;&gt;"",EOMONTH(LoanStartDate,ROW(PaymentSchedule[[#This Row],[Pago No. ]])-ROW(PaymentSchedule[[#Headers],[Pago No. ]])-2)+DAY(LoanStartDate),"")</f>
        <v/>
      </c>
      <c r="D1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2" s="13" t="str">
        <f ca="1">IF(PaymentSchedule[[#This Row],[Pago No. ]]&lt;&gt;"",ScheduledPayment,"")</f>
        <v/>
      </c>
      <c r="F1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2" s="13" t="str">
        <f ca="1">IF(PaymentSchedule[[#This Row],[Pago No. ]]&lt;&gt;"",PaymentSchedule[[#This Row],[TOTAL PAYMENT]]-PaymentSchedule[[#This Row],[Interes]],"")</f>
        <v/>
      </c>
      <c r="I112" s="13" t="str">
        <f ca="1">IF(PaymentSchedule[[#This Row],[Pago No. ]]&lt;&gt;"",PaymentSchedule[[#This Row],[Balance inicial ]]*(InterestRate/PaymentsPerYear),"")</f>
        <v/>
      </c>
      <c r="J1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2" s="31"/>
    </row>
    <row r="113" spans="2:11" x14ac:dyDescent="0.2">
      <c r="B113" s="10" t="str">
        <f ca="1">IF(LoanIsGood,IF(ROW()-ROW(PaymentSchedule[[#Headers],[Pago No. ]])&gt;ScheduledNumberOfPayments,"",ROW()-ROW(PaymentSchedule[[#Headers],[Pago No. ]])),"")</f>
        <v/>
      </c>
      <c r="C113" s="12" t="str">
        <f ca="1">IF(PaymentSchedule[[#This Row],[Pago No. ]]&lt;&gt;"",EOMONTH(LoanStartDate,ROW(PaymentSchedule[[#This Row],[Pago No. ]])-ROW(PaymentSchedule[[#Headers],[Pago No. ]])-2)+DAY(LoanStartDate),"")</f>
        <v/>
      </c>
      <c r="D1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3" s="13" t="str">
        <f ca="1">IF(PaymentSchedule[[#This Row],[Pago No. ]]&lt;&gt;"",ScheduledPayment,"")</f>
        <v/>
      </c>
      <c r="F1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3" s="13" t="str">
        <f ca="1">IF(PaymentSchedule[[#This Row],[Pago No. ]]&lt;&gt;"",PaymentSchedule[[#This Row],[TOTAL PAYMENT]]-PaymentSchedule[[#This Row],[Interes]],"")</f>
        <v/>
      </c>
      <c r="I113" s="13" t="str">
        <f ca="1">IF(PaymentSchedule[[#This Row],[Pago No. ]]&lt;&gt;"",PaymentSchedule[[#This Row],[Balance inicial ]]*(InterestRate/PaymentsPerYear),"")</f>
        <v/>
      </c>
      <c r="J1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3" s="31"/>
    </row>
    <row r="114" spans="2:11" x14ac:dyDescent="0.2">
      <c r="B114" s="10" t="str">
        <f ca="1">IF(LoanIsGood,IF(ROW()-ROW(PaymentSchedule[[#Headers],[Pago No. ]])&gt;ScheduledNumberOfPayments,"",ROW()-ROW(PaymentSchedule[[#Headers],[Pago No. ]])),"")</f>
        <v/>
      </c>
      <c r="C114" s="12" t="str">
        <f ca="1">IF(PaymentSchedule[[#This Row],[Pago No. ]]&lt;&gt;"",EOMONTH(LoanStartDate,ROW(PaymentSchedule[[#This Row],[Pago No. ]])-ROW(PaymentSchedule[[#Headers],[Pago No. ]])-2)+DAY(LoanStartDate),"")</f>
        <v/>
      </c>
      <c r="D1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4" s="13" t="str">
        <f ca="1">IF(PaymentSchedule[[#This Row],[Pago No. ]]&lt;&gt;"",ScheduledPayment,"")</f>
        <v/>
      </c>
      <c r="F1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4" s="13" t="str">
        <f ca="1">IF(PaymentSchedule[[#This Row],[Pago No. ]]&lt;&gt;"",PaymentSchedule[[#This Row],[TOTAL PAYMENT]]-PaymentSchedule[[#This Row],[Interes]],"")</f>
        <v/>
      </c>
      <c r="I114" s="13" t="str">
        <f ca="1">IF(PaymentSchedule[[#This Row],[Pago No. ]]&lt;&gt;"",PaymentSchedule[[#This Row],[Balance inicial ]]*(InterestRate/PaymentsPerYear),"")</f>
        <v/>
      </c>
      <c r="J1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4" s="31"/>
    </row>
    <row r="115" spans="2:11" x14ac:dyDescent="0.2">
      <c r="B115" s="10" t="str">
        <f ca="1">IF(LoanIsGood,IF(ROW()-ROW(PaymentSchedule[[#Headers],[Pago No. ]])&gt;ScheduledNumberOfPayments,"",ROW()-ROW(PaymentSchedule[[#Headers],[Pago No. ]])),"")</f>
        <v/>
      </c>
      <c r="C115" s="12" t="str">
        <f ca="1">IF(PaymentSchedule[[#This Row],[Pago No. ]]&lt;&gt;"",EOMONTH(LoanStartDate,ROW(PaymentSchedule[[#This Row],[Pago No. ]])-ROW(PaymentSchedule[[#Headers],[Pago No. ]])-2)+DAY(LoanStartDate),"")</f>
        <v/>
      </c>
      <c r="D1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5" s="13" t="str">
        <f ca="1">IF(PaymentSchedule[[#This Row],[Pago No. ]]&lt;&gt;"",ScheduledPayment,"")</f>
        <v/>
      </c>
      <c r="F1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5" s="13" t="str">
        <f ca="1">IF(PaymentSchedule[[#This Row],[Pago No. ]]&lt;&gt;"",PaymentSchedule[[#This Row],[TOTAL PAYMENT]]-PaymentSchedule[[#This Row],[Interes]],"")</f>
        <v/>
      </c>
      <c r="I115" s="13" t="str">
        <f ca="1">IF(PaymentSchedule[[#This Row],[Pago No. ]]&lt;&gt;"",PaymentSchedule[[#This Row],[Balance inicial ]]*(InterestRate/PaymentsPerYear),"")</f>
        <v/>
      </c>
      <c r="J1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5" s="31"/>
    </row>
    <row r="116" spans="2:11" x14ac:dyDescent="0.2">
      <c r="B116" s="10" t="str">
        <f ca="1">IF(LoanIsGood,IF(ROW()-ROW(PaymentSchedule[[#Headers],[Pago No. ]])&gt;ScheduledNumberOfPayments,"",ROW()-ROW(PaymentSchedule[[#Headers],[Pago No. ]])),"")</f>
        <v/>
      </c>
      <c r="C116" s="12" t="str">
        <f ca="1">IF(PaymentSchedule[[#This Row],[Pago No. ]]&lt;&gt;"",EOMONTH(LoanStartDate,ROW(PaymentSchedule[[#This Row],[Pago No. ]])-ROW(PaymentSchedule[[#Headers],[Pago No. ]])-2)+DAY(LoanStartDate),"")</f>
        <v/>
      </c>
      <c r="D1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6" s="13" t="str">
        <f ca="1">IF(PaymentSchedule[[#This Row],[Pago No. ]]&lt;&gt;"",ScheduledPayment,"")</f>
        <v/>
      </c>
      <c r="F1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6" s="13" t="str">
        <f ca="1">IF(PaymentSchedule[[#This Row],[Pago No. ]]&lt;&gt;"",PaymentSchedule[[#This Row],[TOTAL PAYMENT]]-PaymentSchedule[[#This Row],[Interes]],"")</f>
        <v/>
      </c>
      <c r="I116" s="13" t="str">
        <f ca="1">IF(PaymentSchedule[[#This Row],[Pago No. ]]&lt;&gt;"",PaymentSchedule[[#This Row],[Balance inicial ]]*(InterestRate/PaymentsPerYear),"")</f>
        <v/>
      </c>
      <c r="J1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6" s="31"/>
    </row>
    <row r="117" spans="2:11" x14ac:dyDescent="0.2">
      <c r="B117" s="10" t="str">
        <f ca="1">IF(LoanIsGood,IF(ROW()-ROW(PaymentSchedule[[#Headers],[Pago No. ]])&gt;ScheduledNumberOfPayments,"",ROW()-ROW(PaymentSchedule[[#Headers],[Pago No. ]])),"")</f>
        <v/>
      </c>
      <c r="C117" s="12" t="str">
        <f ca="1">IF(PaymentSchedule[[#This Row],[Pago No. ]]&lt;&gt;"",EOMONTH(LoanStartDate,ROW(PaymentSchedule[[#This Row],[Pago No. ]])-ROW(PaymentSchedule[[#Headers],[Pago No. ]])-2)+DAY(LoanStartDate),"")</f>
        <v/>
      </c>
      <c r="D1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7" s="13" t="str">
        <f ca="1">IF(PaymentSchedule[[#This Row],[Pago No. ]]&lt;&gt;"",ScheduledPayment,"")</f>
        <v/>
      </c>
      <c r="F1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7" s="13" t="str">
        <f ca="1">IF(PaymentSchedule[[#This Row],[Pago No. ]]&lt;&gt;"",PaymentSchedule[[#This Row],[TOTAL PAYMENT]]-PaymentSchedule[[#This Row],[Interes]],"")</f>
        <v/>
      </c>
      <c r="I117" s="13" t="str">
        <f ca="1">IF(PaymentSchedule[[#This Row],[Pago No. ]]&lt;&gt;"",PaymentSchedule[[#This Row],[Balance inicial ]]*(InterestRate/PaymentsPerYear),"")</f>
        <v/>
      </c>
      <c r="J1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7" s="31"/>
    </row>
    <row r="118" spans="2:11" x14ac:dyDescent="0.2">
      <c r="B118" s="10" t="str">
        <f ca="1">IF(LoanIsGood,IF(ROW()-ROW(PaymentSchedule[[#Headers],[Pago No. ]])&gt;ScheduledNumberOfPayments,"",ROW()-ROW(PaymentSchedule[[#Headers],[Pago No. ]])),"")</f>
        <v/>
      </c>
      <c r="C118" s="12" t="str">
        <f ca="1">IF(PaymentSchedule[[#This Row],[Pago No. ]]&lt;&gt;"",EOMONTH(LoanStartDate,ROW(PaymentSchedule[[#This Row],[Pago No. ]])-ROW(PaymentSchedule[[#Headers],[Pago No. ]])-2)+DAY(LoanStartDate),"")</f>
        <v/>
      </c>
      <c r="D1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8" s="13" t="str">
        <f ca="1">IF(PaymentSchedule[[#This Row],[Pago No. ]]&lt;&gt;"",ScheduledPayment,"")</f>
        <v/>
      </c>
      <c r="F1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8" s="13" t="str">
        <f ca="1">IF(PaymentSchedule[[#This Row],[Pago No. ]]&lt;&gt;"",PaymentSchedule[[#This Row],[TOTAL PAYMENT]]-PaymentSchedule[[#This Row],[Interes]],"")</f>
        <v/>
      </c>
      <c r="I118" s="13" t="str">
        <f ca="1">IF(PaymentSchedule[[#This Row],[Pago No. ]]&lt;&gt;"",PaymentSchedule[[#This Row],[Balance inicial ]]*(InterestRate/PaymentsPerYear),"")</f>
        <v/>
      </c>
      <c r="J1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8" s="31"/>
    </row>
    <row r="119" spans="2:11" x14ac:dyDescent="0.2">
      <c r="B119" s="10" t="str">
        <f ca="1">IF(LoanIsGood,IF(ROW()-ROW(PaymentSchedule[[#Headers],[Pago No. ]])&gt;ScheduledNumberOfPayments,"",ROW()-ROW(PaymentSchedule[[#Headers],[Pago No. ]])),"")</f>
        <v/>
      </c>
      <c r="C119" s="12" t="str">
        <f ca="1">IF(PaymentSchedule[[#This Row],[Pago No. ]]&lt;&gt;"",EOMONTH(LoanStartDate,ROW(PaymentSchedule[[#This Row],[Pago No. ]])-ROW(PaymentSchedule[[#Headers],[Pago No. ]])-2)+DAY(LoanStartDate),"")</f>
        <v/>
      </c>
      <c r="D1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9" s="13" t="str">
        <f ca="1">IF(PaymentSchedule[[#This Row],[Pago No. ]]&lt;&gt;"",ScheduledPayment,"")</f>
        <v/>
      </c>
      <c r="F1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9" s="13" t="str">
        <f ca="1">IF(PaymentSchedule[[#This Row],[Pago No. ]]&lt;&gt;"",PaymentSchedule[[#This Row],[TOTAL PAYMENT]]-PaymentSchedule[[#This Row],[Interes]],"")</f>
        <v/>
      </c>
      <c r="I119" s="13" t="str">
        <f ca="1">IF(PaymentSchedule[[#This Row],[Pago No. ]]&lt;&gt;"",PaymentSchedule[[#This Row],[Balance inicial ]]*(InterestRate/PaymentsPerYear),"")</f>
        <v/>
      </c>
      <c r="J1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9" s="31"/>
    </row>
    <row r="120" spans="2:11" x14ac:dyDescent="0.2">
      <c r="B120" s="10" t="str">
        <f ca="1">IF(LoanIsGood,IF(ROW()-ROW(PaymentSchedule[[#Headers],[Pago No. ]])&gt;ScheduledNumberOfPayments,"",ROW()-ROW(PaymentSchedule[[#Headers],[Pago No. ]])),"")</f>
        <v/>
      </c>
      <c r="C120" s="12" t="str">
        <f ca="1">IF(PaymentSchedule[[#This Row],[Pago No. ]]&lt;&gt;"",EOMONTH(LoanStartDate,ROW(PaymentSchedule[[#This Row],[Pago No. ]])-ROW(PaymentSchedule[[#Headers],[Pago No. ]])-2)+DAY(LoanStartDate),"")</f>
        <v/>
      </c>
      <c r="D1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0" s="13" t="str">
        <f ca="1">IF(PaymentSchedule[[#This Row],[Pago No. ]]&lt;&gt;"",ScheduledPayment,"")</f>
        <v/>
      </c>
      <c r="F1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0" s="13" t="str">
        <f ca="1">IF(PaymentSchedule[[#This Row],[Pago No. ]]&lt;&gt;"",PaymentSchedule[[#This Row],[TOTAL PAYMENT]]-PaymentSchedule[[#This Row],[Interes]],"")</f>
        <v/>
      </c>
      <c r="I120" s="13" t="str">
        <f ca="1">IF(PaymentSchedule[[#This Row],[Pago No. ]]&lt;&gt;"",PaymentSchedule[[#This Row],[Balance inicial ]]*(InterestRate/PaymentsPerYear),"")</f>
        <v/>
      </c>
      <c r="J1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0" s="31"/>
    </row>
    <row r="121" spans="2:11" x14ac:dyDescent="0.2">
      <c r="B121" s="10" t="str">
        <f ca="1">IF(LoanIsGood,IF(ROW()-ROW(PaymentSchedule[[#Headers],[Pago No. ]])&gt;ScheduledNumberOfPayments,"",ROW()-ROW(PaymentSchedule[[#Headers],[Pago No. ]])),"")</f>
        <v/>
      </c>
      <c r="C121" s="12" t="str">
        <f ca="1">IF(PaymentSchedule[[#This Row],[Pago No. ]]&lt;&gt;"",EOMONTH(LoanStartDate,ROW(PaymentSchedule[[#This Row],[Pago No. ]])-ROW(PaymentSchedule[[#Headers],[Pago No. ]])-2)+DAY(LoanStartDate),"")</f>
        <v/>
      </c>
      <c r="D1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1" s="13" t="str">
        <f ca="1">IF(PaymentSchedule[[#This Row],[Pago No. ]]&lt;&gt;"",ScheduledPayment,"")</f>
        <v/>
      </c>
      <c r="F1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1" s="13" t="str">
        <f ca="1">IF(PaymentSchedule[[#This Row],[Pago No. ]]&lt;&gt;"",PaymentSchedule[[#This Row],[TOTAL PAYMENT]]-PaymentSchedule[[#This Row],[Interes]],"")</f>
        <v/>
      </c>
      <c r="I121" s="13" t="str">
        <f ca="1">IF(PaymentSchedule[[#This Row],[Pago No. ]]&lt;&gt;"",PaymentSchedule[[#This Row],[Balance inicial ]]*(InterestRate/PaymentsPerYear),"")</f>
        <v/>
      </c>
      <c r="J1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1" s="31"/>
    </row>
    <row r="122" spans="2:11" x14ac:dyDescent="0.2">
      <c r="B122" s="10" t="str">
        <f ca="1">IF(LoanIsGood,IF(ROW()-ROW(PaymentSchedule[[#Headers],[Pago No. ]])&gt;ScheduledNumberOfPayments,"",ROW()-ROW(PaymentSchedule[[#Headers],[Pago No. ]])),"")</f>
        <v/>
      </c>
      <c r="C122" s="12" t="str">
        <f ca="1">IF(PaymentSchedule[[#This Row],[Pago No. ]]&lt;&gt;"",EOMONTH(LoanStartDate,ROW(PaymentSchedule[[#This Row],[Pago No. ]])-ROW(PaymentSchedule[[#Headers],[Pago No. ]])-2)+DAY(LoanStartDate),"")</f>
        <v/>
      </c>
      <c r="D1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2" s="13" t="str">
        <f ca="1">IF(PaymentSchedule[[#This Row],[Pago No. ]]&lt;&gt;"",ScheduledPayment,"")</f>
        <v/>
      </c>
      <c r="F1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2" s="13" t="str">
        <f ca="1">IF(PaymentSchedule[[#This Row],[Pago No. ]]&lt;&gt;"",PaymentSchedule[[#This Row],[TOTAL PAYMENT]]-PaymentSchedule[[#This Row],[Interes]],"")</f>
        <v/>
      </c>
      <c r="I122" s="13" t="str">
        <f ca="1">IF(PaymentSchedule[[#This Row],[Pago No. ]]&lt;&gt;"",PaymentSchedule[[#This Row],[Balance inicial ]]*(InterestRate/PaymentsPerYear),"")</f>
        <v/>
      </c>
      <c r="J1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2" s="31"/>
    </row>
    <row r="123" spans="2:11" x14ac:dyDescent="0.2">
      <c r="B123" s="10" t="str">
        <f ca="1">IF(LoanIsGood,IF(ROW()-ROW(PaymentSchedule[[#Headers],[Pago No. ]])&gt;ScheduledNumberOfPayments,"",ROW()-ROW(PaymentSchedule[[#Headers],[Pago No. ]])),"")</f>
        <v/>
      </c>
      <c r="C123" s="12" t="str">
        <f ca="1">IF(PaymentSchedule[[#This Row],[Pago No. ]]&lt;&gt;"",EOMONTH(LoanStartDate,ROW(PaymentSchedule[[#This Row],[Pago No. ]])-ROW(PaymentSchedule[[#Headers],[Pago No. ]])-2)+DAY(LoanStartDate),"")</f>
        <v/>
      </c>
      <c r="D1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3" s="13" t="str">
        <f ca="1">IF(PaymentSchedule[[#This Row],[Pago No. ]]&lt;&gt;"",ScheduledPayment,"")</f>
        <v/>
      </c>
      <c r="F1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3" s="13" t="str">
        <f ca="1">IF(PaymentSchedule[[#This Row],[Pago No. ]]&lt;&gt;"",PaymentSchedule[[#This Row],[TOTAL PAYMENT]]-PaymentSchedule[[#This Row],[Interes]],"")</f>
        <v/>
      </c>
      <c r="I123" s="13" t="str">
        <f ca="1">IF(PaymentSchedule[[#This Row],[Pago No. ]]&lt;&gt;"",PaymentSchedule[[#This Row],[Balance inicial ]]*(InterestRate/PaymentsPerYear),"")</f>
        <v/>
      </c>
      <c r="J1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3" s="31"/>
    </row>
    <row r="124" spans="2:11" x14ac:dyDescent="0.2">
      <c r="B124" s="10" t="str">
        <f ca="1">IF(LoanIsGood,IF(ROW()-ROW(PaymentSchedule[[#Headers],[Pago No. ]])&gt;ScheduledNumberOfPayments,"",ROW()-ROW(PaymentSchedule[[#Headers],[Pago No. ]])),"")</f>
        <v/>
      </c>
      <c r="C124" s="12" t="str">
        <f ca="1">IF(PaymentSchedule[[#This Row],[Pago No. ]]&lt;&gt;"",EOMONTH(LoanStartDate,ROW(PaymentSchedule[[#This Row],[Pago No. ]])-ROW(PaymentSchedule[[#Headers],[Pago No. ]])-2)+DAY(LoanStartDate),"")</f>
        <v/>
      </c>
      <c r="D1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4" s="13" t="str">
        <f ca="1">IF(PaymentSchedule[[#This Row],[Pago No. ]]&lt;&gt;"",ScheduledPayment,"")</f>
        <v/>
      </c>
      <c r="F1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4" s="13" t="str">
        <f ca="1">IF(PaymentSchedule[[#This Row],[Pago No. ]]&lt;&gt;"",PaymentSchedule[[#This Row],[TOTAL PAYMENT]]-PaymentSchedule[[#This Row],[Interes]],"")</f>
        <v/>
      </c>
      <c r="I124" s="13" t="str">
        <f ca="1">IF(PaymentSchedule[[#This Row],[Pago No. ]]&lt;&gt;"",PaymentSchedule[[#This Row],[Balance inicial ]]*(InterestRate/PaymentsPerYear),"")</f>
        <v/>
      </c>
      <c r="J1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4" s="31"/>
    </row>
    <row r="125" spans="2:11" x14ac:dyDescent="0.2">
      <c r="B125" s="10" t="str">
        <f ca="1">IF(LoanIsGood,IF(ROW()-ROW(PaymentSchedule[[#Headers],[Pago No. ]])&gt;ScheduledNumberOfPayments,"",ROW()-ROW(PaymentSchedule[[#Headers],[Pago No. ]])),"")</f>
        <v/>
      </c>
      <c r="C125" s="12" t="str">
        <f ca="1">IF(PaymentSchedule[[#This Row],[Pago No. ]]&lt;&gt;"",EOMONTH(LoanStartDate,ROW(PaymentSchedule[[#This Row],[Pago No. ]])-ROW(PaymentSchedule[[#Headers],[Pago No. ]])-2)+DAY(LoanStartDate),"")</f>
        <v/>
      </c>
      <c r="D1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5" s="13" t="str">
        <f ca="1">IF(PaymentSchedule[[#This Row],[Pago No. ]]&lt;&gt;"",ScheduledPayment,"")</f>
        <v/>
      </c>
      <c r="F1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5" s="13" t="str">
        <f ca="1">IF(PaymentSchedule[[#This Row],[Pago No. ]]&lt;&gt;"",PaymentSchedule[[#This Row],[TOTAL PAYMENT]]-PaymentSchedule[[#This Row],[Interes]],"")</f>
        <v/>
      </c>
      <c r="I125" s="13" t="str">
        <f ca="1">IF(PaymentSchedule[[#This Row],[Pago No. ]]&lt;&gt;"",PaymentSchedule[[#This Row],[Balance inicial ]]*(InterestRate/PaymentsPerYear),"")</f>
        <v/>
      </c>
      <c r="J1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5" s="31"/>
    </row>
    <row r="126" spans="2:11" x14ac:dyDescent="0.2">
      <c r="B126" s="10" t="str">
        <f ca="1">IF(LoanIsGood,IF(ROW()-ROW(PaymentSchedule[[#Headers],[Pago No. ]])&gt;ScheduledNumberOfPayments,"",ROW()-ROW(PaymentSchedule[[#Headers],[Pago No. ]])),"")</f>
        <v/>
      </c>
      <c r="C126" s="12" t="str">
        <f ca="1">IF(PaymentSchedule[[#This Row],[Pago No. ]]&lt;&gt;"",EOMONTH(LoanStartDate,ROW(PaymentSchedule[[#This Row],[Pago No. ]])-ROW(PaymentSchedule[[#Headers],[Pago No. ]])-2)+DAY(LoanStartDate),"")</f>
        <v/>
      </c>
      <c r="D1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6" s="13" t="str">
        <f ca="1">IF(PaymentSchedule[[#This Row],[Pago No. ]]&lt;&gt;"",ScheduledPayment,"")</f>
        <v/>
      </c>
      <c r="F1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6" s="13" t="str">
        <f ca="1">IF(PaymentSchedule[[#This Row],[Pago No. ]]&lt;&gt;"",PaymentSchedule[[#This Row],[TOTAL PAYMENT]]-PaymentSchedule[[#This Row],[Interes]],"")</f>
        <v/>
      </c>
      <c r="I126" s="13" t="str">
        <f ca="1">IF(PaymentSchedule[[#This Row],[Pago No. ]]&lt;&gt;"",PaymentSchedule[[#This Row],[Balance inicial ]]*(InterestRate/PaymentsPerYear),"")</f>
        <v/>
      </c>
      <c r="J1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6" s="31"/>
    </row>
    <row r="127" spans="2:11" x14ac:dyDescent="0.2">
      <c r="B127" s="10" t="str">
        <f ca="1">IF(LoanIsGood,IF(ROW()-ROW(PaymentSchedule[[#Headers],[Pago No. ]])&gt;ScheduledNumberOfPayments,"",ROW()-ROW(PaymentSchedule[[#Headers],[Pago No. ]])),"")</f>
        <v/>
      </c>
      <c r="C127" s="12" t="str">
        <f ca="1">IF(PaymentSchedule[[#This Row],[Pago No. ]]&lt;&gt;"",EOMONTH(LoanStartDate,ROW(PaymentSchedule[[#This Row],[Pago No. ]])-ROW(PaymentSchedule[[#Headers],[Pago No. ]])-2)+DAY(LoanStartDate),"")</f>
        <v/>
      </c>
      <c r="D1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7" s="13" t="str">
        <f ca="1">IF(PaymentSchedule[[#This Row],[Pago No. ]]&lt;&gt;"",ScheduledPayment,"")</f>
        <v/>
      </c>
      <c r="F1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7" s="13" t="str">
        <f ca="1">IF(PaymentSchedule[[#This Row],[Pago No. ]]&lt;&gt;"",PaymentSchedule[[#This Row],[TOTAL PAYMENT]]-PaymentSchedule[[#This Row],[Interes]],"")</f>
        <v/>
      </c>
      <c r="I127" s="13" t="str">
        <f ca="1">IF(PaymentSchedule[[#This Row],[Pago No. ]]&lt;&gt;"",PaymentSchedule[[#This Row],[Balance inicial ]]*(InterestRate/PaymentsPerYear),"")</f>
        <v/>
      </c>
      <c r="J1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7" s="31"/>
    </row>
    <row r="128" spans="2:11" x14ac:dyDescent="0.2">
      <c r="B128" s="10" t="str">
        <f ca="1">IF(LoanIsGood,IF(ROW()-ROW(PaymentSchedule[[#Headers],[Pago No. ]])&gt;ScheduledNumberOfPayments,"",ROW()-ROW(PaymentSchedule[[#Headers],[Pago No. ]])),"")</f>
        <v/>
      </c>
      <c r="C128" s="12" t="str">
        <f ca="1">IF(PaymentSchedule[[#This Row],[Pago No. ]]&lt;&gt;"",EOMONTH(LoanStartDate,ROW(PaymentSchedule[[#This Row],[Pago No. ]])-ROW(PaymentSchedule[[#Headers],[Pago No. ]])-2)+DAY(LoanStartDate),"")</f>
        <v/>
      </c>
      <c r="D1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8" s="13" t="str">
        <f ca="1">IF(PaymentSchedule[[#This Row],[Pago No. ]]&lt;&gt;"",ScheduledPayment,"")</f>
        <v/>
      </c>
      <c r="F1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8" s="13" t="str">
        <f ca="1">IF(PaymentSchedule[[#This Row],[Pago No. ]]&lt;&gt;"",PaymentSchedule[[#This Row],[TOTAL PAYMENT]]-PaymentSchedule[[#This Row],[Interes]],"")</f>
        <v/>
      </c>
      <c r="I128" s="13" t="str">
        <f ca="1">IF(PaymentSchedule[[#This Row],[Pago No. ]]&lt;&gt;"",PaymentSchedule[[#This Row],[Balance inicial ]]*(InterestRate/PaymentsPerYear),"")</f>
        <v/>
      </c>
      <c r="J1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8" s="31"/>
    </row>
    <row r="129" spans="2:11" x14ac:dyDescent="0.2">
      <c r="B129" s="10" t="str">
        <f ca="1">IF(LoanIsGood,IF(ROW()-ROW(PaymentSchedule[[#Headers],[Pago No. ]])&gt;ScheduledNumberOfPayments,"",ROW()-ROW(PaymentSchedule[[#Headers],[Pago No. ]])),"")</f>
        <v/>
      </c>
      <c r="C129" s="12" t="str">
        <f ca="1">IF(PaymentSchedule[[#This Row],[Pago No. ]]&lt;&gt;"",EOMONTH(LoanStartDate,ROW(PaymentSchedule[[#This Row],[Pago No. ]])-ROW(PaymentSchedule[[#Headers],[Pago No. ]])-2)+DAY(LoanStartDate),"")</f>
        <v/>
      </c>
      <c r="D1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9" s="13" t="str">
        <f ca="1">IF(PaymentSchedule[[#This Row],[Pago No. ]]&lt;&gt;"",ScheduledPayment,"")</f>
        <v/>
      </c>
      <c r="F1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9" s="13" t="str">
        <f ca="1">IF(PaymentSchedule[[#This Row],[Pago No. ]]&lt;&gt;"",PaymentSchedule[[#This Row],[TOTAL PAYMENT]]-PaymentSchedule[[#This Row],[Interes]],"")</f>
        <v/>
      </c>
      <c r="I129" s="13" t="str">
        <f ca="1">IF(PaymentSchedule[[#This Row],[Pago No. ]]&lt;&gt;"",PaymentSchedule[[#This Row],[Balance inicial ]]*(InterestRate/PaymentsPerYear),"")</f>
        <v/>
      </c>
      <c r="J1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9" s="31"/>
    </row>
    <row r="130" spans="2:11" x14ac:dyDescent="0.2">
      <c r="B130" s="10" t="str">
        <f ca="1">IF(LoanIsGood,IF(ROW()-ROW(PaymentSchedule[[#Headers],[Pago No. ]])&gt;ScheduledNumberOfPayments,"",ROW()-ROW(PaymentSchedule[[#Headers],[Pago No. ]])),"")</f>
        <v/>
      </c>
      <c r="C130" s="12" t="str">
        <f ca="1">IF(PaymentSchedule[[#This Row],[Pago No. ]]&lt;&gt;"",EOMONTH(LoanStartDate,ROW(PaymentSchedule[[#This Row],[Pago No. ]])-ROW(PaymentSchedule[[#Headers],[Pago No. ]])-2)+DAY(LoanStartDate),"")</f>
        <v/>
      </c>
      <c r="D1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0" s="13" t="str">
        <f ca="1">IF(PaymentSchedule[[#This Row],[Pago No. ]]&lt;&gt;"",ScheduledPayment,"")</f>
        <v/>
      </c>
      <c r="F1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0" s="13" t="str">
        <f ca="1">IF(PaymentSchedule[[#This Row],[Pago No. ]]&lt;&gt;"",PaymentSchedule[[#This Row],[TOTAL PAYMENT]]-PaymentSchedule[[#This Row],[Interes]],"")</f>
        <v/>
      </c>
      <c r="I130" s="13" t="str">
        <f ca="1">IF(PaymentSchedule[[#This Row],[Pago No. ]]&lt;&gt;"",PaymentSchedule[[#This Row],[Balance inicial ]]*(InterestRate/PaymentsPerYear),"")</f>
        <v/>
      </c>
      <c r="J1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0" s="31"/>
    </row>
    <row r="131" spans="2:11" x14ac:dyDescent="0.2">
      <c r="B131" s="10" t="str">
        <f ca="1">IF(LoanIsGood,IF(ROW()-ROW(PaymentSchedule[[#Headers],[Pago No. ]])&gt;ScheduledNumberOfPayments,"",ROW()-ROW(PaymentSchedule[[#Headers],[Pago No. ]])),"")</f>
        <v/>
      </c>
      <c r="C131" s="12" t="str">
        <f ca="1">IF(PaymentSchedule[[#This Row],[Pago No. ]]&lt;&gt;"",EOMONTH(LoanStartDate,ROW(PaymentSchedule[[#This Row],[Pago No. ]])-ROW(PaymentSchedule[[#Headers],[Pago No. ]])-2)+DAY(LoanStartDate),"")</f>
        <v/>
      </c>
      <c r="D1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1" s="13" t="str">
        <f ca="1">IF(PaymentSchedule[[#This Row],[Pago No. ]]&lt;&gt;"",ScheduledPayment,"")</f>
        <v/>
      </c>
      <c r="F1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1" s="13" t="str">
        <f ca="1">IF(PaymentSchedule[[#This Row],[Pago No. ]]&lt;&gt;"",PaymentSchedule[[#This Row],[TOTAL PAYMENT]]-PaymentSchedule[[#This Row],[Interes]],"")</f>
        <v/>
      </c>
      <c r="I131" s="13" t="str">
        <f ca="1">IF(PaymentSchedule[[#This Row],[Pago No. ]]&lt;&gt;"",PaymentSchedule[[#This Row],[Balance inicial ]]*(InterestRate/PaymentsPerYear),"")</f>
        <v/>
      </c>
      <c r="J1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1" s="31"/>
    </row>
    <row r="132" spans="2:11" x14ac:dyDescent="0.2">
      <c r="B132" s="10" t="str">
        <f ca="1">IF(LoanIsGood,IF(ROW()-ROW(PaymentSchedule[[#Headers],[Pago No. ]])&gt;ScheduledNumberOfPayments,"",ROW()-ROW(PaymentSchedule[[#Headers],[Pago No. ]])),"")</f>
        <v/>
      </c>
      <c r="C132" s="12" t="str">
        <f ca="1">IF(PaymentSchedule[[#This Row],[Pago No. ]]&lt;&gt;"",EOMONTH(LoanStartDate,ROW(PaymentSchedule[[#This Row],[Pago No. ]])-ROW(PaymentSchedule[[#Headers],[Pago No. ]])-2)+DAY(LoanStartDate),"")</f>
        <v/>
      </c>
      <c r="D1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2" s="13" t="str">
        <f ca="1">IF(PaymentSchedule[[#This Row],[Pago No. ]]&lt;&gt;"",ScheduledPayment,"")</f>
        <v/>
      </c>
      <c r="F1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2" s="13" t="str">
        <f ca="1">IF(PaymentSchedule[[#This Row],[Pago No. ]]&lt;&gt;"",PaymentSchedule[[#This Row],[TOTAL PAYMENT]]-PaymentSchedule[[#This Row],[Interes]],"")</f>
        <v/>
      </c>
      <c r="I132" s="13" t="str">
        <f ca="1">IF(PaymentSchedule[[#This Row],[Pago No. ]]&lt;&gt;"",PaymentSchedule[[#This Row],[Balance inicial ]]*(InterestRate/PaymentsPerYear),"")</f>
        <v/>
      </c>
      <c r="J1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2" s="31"/>
    </row>
    <row r="133" spans="2:11" x14ac:dyDescent="0.2">
      <c r="B133" s="10" t="str">
        <f ca="1">IF(LoanIsGood,IF(ROW()-ROW(PaymentSchedule[[#Headers],[Pago No. ]])&gt;ScheduledNumberOfPayments,"",ROW()-ROW(PaymentSchedule[[#Headers],[Pago No. ]])),"")</f>
        <v/>
      </c>
      <c r="C133" s="12" t="str">
        <f ca="1">IF(PaymentSchedule[[#This Row],[Pago No. ]]&lt;&gt;"",EOMONTH(LoanStartDate,ROW(PaymentSchedule[[#This Row],[Pago No. ]])-ROW(PaymentSchedule[[#Headers],[Pago No. ]])-2)+DAY(LoanStartDate),"")</f>
        <v/>
      </c>
      <c r="D1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3" s="13" t="str">
        <f ca="1">IF(PaymentSchedule[[#This Row],[Pago No. ]]&lt;&gt;"",ScheduledPayment,"")</f>
        <v/>
      </c>
      <c r="F1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3" s="13" t="str">
        <f ca="1">IF(PaymentSchedule[[#This Row],[Pago No. ]]&lt;&gt;"",PaymentSchedule[[#This Row],[TOTAL PAYMENT]]-PaymentSchedule[[#This Row],[Interes]],"")</f>
        <v/>
      </c>
      <c r="I133" s="13" t="str">
        <f ca="1">IF(PaymentSchedule[[#This Row],[Pago No. ]]&lt;&gt;"",PaymentSchedule[[#This Row],[Balance inicial ]]*(InterestRate/PaymentsPerYear),"")</f>
        <v/>
      </c>
      <c r="J1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3" s="31"/>
    </row>
    <row r="134" spans="2:11" x14ac:dyDescent="0.2">
      <c r="B134" s="10" t="str">
        <f ca="1">IF(LoanIsGood,IF(ROW()-ROW(PaymentSchedule[[#Headers],[Pago No. ]])&gt;ScheduledNumberOfPayments,"",ROW()-ROW(PaymentSchedule[[#Headers],[Pago No. ]])),"")</f>
        <v/>
      </c>
      <c r="C134" s="12" t="str">
        <f ca="1">IF(PaymentSchedule[[#This Row],[Pago No. ]]&lt;&gt;"",EOMONTH(LoanStartDate,ROW(PaymentSchedule[[#This Row],[Pago No. ]])-ROW(PaymentSchedule[[#Headers],[Pago No. ]])-2)+DAY(LoanStartDate),"")</f>
        <v/>
      </c>
      <c r="D1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4" s="13" t="str">
        <f ca="1">IF(PaymentSchedule[[#This Row],[Pago No. ]]&lt;&gt;"",ScheduledPayment,"")</f>
        <v/>
      </c>
      <c r="F1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4" s="13" t="str">
        <f ca="1">IF(PaymentSchedule[[#This Row],[Pago No. ]]&lt;&gt;"",PaymentSchedule[[#This Row],[TOTAL PAYMENT]]-PaymentSchedule[[#This Row],[Interes]],"")</f>
        <v/>
      </c>
      <c r="I134" s="13" t="str">
        <f ca="1">IF(PaymentSchedule[[#This Row],[Pago No. ]]&lt;&gt;"",PaymentSchedule[[#This Row],[Balance inicial ]]*(InterestRate/PaymentsPerYear),"")</f>
        <v/>
      </c>
      <c r="J1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4" s="31"/>
    </row>
    <row r="135" spans="2:11" x14ac:dyDescent="0.2">
      <c r="B135" s="10" t="str">
        <f ca="1">IF(LoanIsGood,IF(ROW()-ROW(PaymentSchedule[[#Headers],[Pago No. ]])&gt;ScheduledNumberOfPayments,"",ROW()-ROW(PaymentSchedule[[#Headers],[Pago No. ]])),"")</f>
        <v/>
      </c>
      <c r="C135" s="12" t="str">
        <f ca="1">IF(PaymentSchedule[[#This Row],[Pago No. ]]&lt;&gt;"",EOMONTH(LoanStartDate,ROW(PaymentSchedule[[#This Row],[Pago No. ]])-ROW(PaymentSchedule[[#Headers],[Pago No. ]])-2)+DAY(LoanStartDate),"")</f>
        <v/>
      </c>
      <c r="D1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5" s="13" t="str">
        <f ca="1">IF(PaymentSchedule[[#This Row],[Pago No. ]]&lt;&gt;"",ScheduledPayment,"")</f>
        <v/>
      </c>
      <c r="F1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5" s="13" t="str">
        <f ca="1">IF(PaymentSchedule[[#This Row],[Pago No. ]]&lt;&gt;"",PaymentSchedule[[#This Row],[TOTAL PAYMENT]]-PaymentSchedule[[#This Row],[Interes]],"")</f>
        <v/>
      </c>
      <c r="I135" s="13" t="str">
        <f ca="1">IF(PaymentSchedule[[#This Row],[Pago No. ]]&lt;&gt;"",PaymentSchedule[[#This Row],[Balance inicial ]]*(InterestRate/PaymentsPerYear),"")</f>
        <v/>
      </c>
      <c r="J1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5" s="31"/>
    </row>
    <row r="136" spans="2:11" x14ac:dyDescent="0.2">
      <c r="B136" s="10" t="str">
        <f ca="1">IF(LoanIsGood,IF(ROW()-ROW(PaymentSchedule[[#Headers],[Pago No. ]])&gt;ScheduledNumberOfPayments,"",ROW()-ROW(PaymentSchedule[[#Headers],[Pago No. ]])),"")</f>
        <v/>
      </c>
      <c r="C136" s="12" t="str">
        <f ca="1">IF(PaymentSchedule[[#This Row],[Pago No. ]]&lt;&gt;"",EOMONTH(LoanStartDate,ROW(PaymentSchedule[[#This Row],[Pago No. ]])-ROW(PaymentSchedule[[#Headers],[Pago No. ]])-2)+DAY(LoanStartDate),"")</f>
        <v/>
      </c>
      <c r="D1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6" s="13" t="str">
        <f ca="1">IF(PaymentSchedule[[#This Row],[Pago No. ]]&lt;&gt;"",ScheduledPayment,"")</f>
        <v/>
      </c>
      <c r="F1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6" s="13" t="str">
        <f ca="1">IF(PaymentSchedule[[#This Row],[Pago No. ]]&lt;&gt;"",PaymentSchedule[[#This Row],[TOTAL PAYMENT]]-PaymentSchedule[[#This Row],[Interes]],"")</f>
        <v/>
      </c>
      <c r="I136" s="13" t="str">
        <f ca="1">IF(PaymentSchedule[[#This Row],[Pago No. ]]&lt;&gt;"",PaymentSchedule[[#This Row],[Balance inicial ]]*(InterestRate/PaymentsPerYear),"")</f>
        <v/>
      </c>
      <c r="J1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6" s="31"/>
    </row>
    <row r="137" spans="2:11" x14ac:dyDescent="0.2">
      <c r="B137" s="10" t="str">
        <f ca="1">IF(LoanIsGood,IF(ROW()-ROW(PaymentSchedule[[#Headers],[Pago No. ]])&gt;ScheduledNumberOfPayments,"",ROW()-ROW(PaymentSchedule[[#Headers],[Pago No. ]])),"")</f>
        <v/>
      </c>
      <c r="C137" s="12" t="str">
        <f ca="1">IF(PaymentSchedule[[#This Row],[Pago No. ]]&lt;&gt;"",EOMONTH(LoanStartDate,ROW(PaymentSchedule[[#This Row],[Pago No. ]])-ROW(PaymentSchedule[[#Headers],[Pago No. ]])-2)+DAY(LoanStartDate),"")</f>
        <v/>
      </c>
      <c r="D1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7" s="13" t="str">
        <f ca="1">IF(PaymentSchedule[[#This Row],[Pago No. ]]&lt;&gt;"",ScheduledPayment,"")</f>
        <v/>
      </c>
      <c r="F1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7" s="13" t="str">
        <f ca="1">IF(PaymentSchedule[[#This Row],[Pago No. ]]&lt;&gt;"",PaymentSchedule[[#This Row],[TOTAL PAYMENT]]-PaymentSchedule[[#This Row],[Interes]],"")</f>
        <v/>
      </c>
      <c r="I137" s="13" t="str">
        <f ca="1">IF(PaymentSchedule[[#This Row],[Pago No. ]]&lt;&gt;"",PaymentSchedule[[#This Row],[Balance inicial ]]*(InterestRate/PaymentsPerYear),"")</f>
        <v/>
      </c>
      <c r="J1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7" s="31"/>
    </row>
    <row r="138" spans="2:11" x14ac:dyDescent="0.2">
      <c r="B138" s="10" t="str">
        <f ca="1">IF(LoanIsGood,IF(ROW()-ROW(PaymentSchedule[[#Headers],[Pago No. ]])&gt;ScheduledNumberOfPayments,"",ROW()-ROW(PaymentSchedule[[#Headers],[Pago No. ]])),"")</f>
        <v/>
      </c>
      <c r="C138" s="12" t="str">
        <f ca="1">IF(PaymentSchedule[[#This Row],[Pago No. ]]&lt;&gt;"",EOMONTH(LoanStartDate,ROW(PaymentSchedule[[#This Row],[Pago No. ]])-ROW(PaymentSchedule[[#Headers],[Pago No. ]])-2)+DAY(LoanStartDate),"")</f>
        <v/>
      </c>
      <c r="D1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8" s="13" t="str">
        <f ca="1">IF(PaymentSchedule[[#This Row],[Pago No. ]]&lt;&gt;"",ScheduledPayment,"")</f>
        <v/>
      </c>
      <c r="F1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8" s="13" t="str">
        <f ca="1">IF(PaymentSchedule[[#This Row],[Pago No. ]]&lt;&gt;"",PaymentSchedule[[#This Row],[TOTAL PAYMENT]]-PaymentSchedule[[#This Row],[Interes]],"")</f>
        <v/>
      </c>
      <c r="I138" s="13" t="str">
        <f ca="1">IF(PaymentSchedule[[#This Row],[Pago No. ]]&lt;&gt;"",PaymentSchedule[[#This Row],[Balance inicial ]]*(InterestRate/PaymentsPerYear),"")</f>
        <v/>
      </c>
      <c r="J1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8" s="31"/>
    </row>
    <row r="139" spans="2:11" x14ac:dyDescent="0.2">
      <c r="B139" s="10" t="str">
        <f ca="1">IF(LoanIsGood,IF(ROW()-ROW(PaymentSchedule[[#Headers],[Pago No. ]])&gt;ScheduledNumberOfPayments,"",ROW()-ROW(PaymentSchedule[[#Headers],[Pago No. ]])),"")</f>
        <v/>
      </c>
      <c r="C139" s="12" t="str">
        <f ca="1">IF(PaymentSchedule[[#This Row],[Pago No. ]]&lt;&gt;"",EOMONTH(LoanStartDate,ROW(PaymentSchedule[[#This Row],[Pago No. ]])-ROW(PaymentSchedule[[#Headers],[Pago No. ]])-2)+DAY(LoanStartDate),"")</f>
        <v/>
      </c>
      <c r="D1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9" s="13" t="str">
        <f ca="1">IF(PaymentSchedule[[#This Row],[Pago No. ]]&lt;&gt;"",ScheduledPayment,"")</f>
        <v/>
      </c>
      <c r="F1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9" s="13" t="str">
        <f ca="1">IF(PaymentSchedule[[#This Row],[Pago No. ]]&lt;&gt;"",PaymentSchedule[[#This Row],[TOTAL PAYMENT]]-PaymentSchedule[[#This Row],[Interes]],"")</f>
        <v/>
      </c>
      <c r="I139" s="13" t="str">
        <f ca="1">IF(PaymentSchedule[[#This Row],[Pago No. ]]&lt;&gt;"",PaymentSchedule[[#This Row],[Balance inicial ]]*(InterestRate/PaymentsPerYear),"")</f>
        <v/>
      </c>
      <c r="J1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9" s="31"/>
    </row>
    <row r="140" spans="2:11" x14ac:dyDescent="0.2">
      <c r="B140" s="10" t="str">
        <f ca="1">IF(LoanIsGood,IF(ROW()-ROW(PaymentSchedule[[#Headers],[Pago No. ]])&gt;ScheduledNumberOfPayments,"",ROW()-ROW(PaymentSchedule[[#Headers],[Pago No. ]])),"")</f>
        <v/>
      </c>
      <c r="C140" s="12" t="str">
        <f ca="1">IF(PaymentSchedule[[#This Row],[Pago No. ]]&lt;&gt;"",EOMONTH(LoanStartDate,ROW(PaymentSchedule[[#This Row],[Pago No. ]])-ROW(PaymentSchedule[[#Headers],[Pago No. ]])-2)+DAY(LoanStartDate),"")</f>
        <v/>
      </c>
      <c r="D1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0" s="13" t="str">
        <f ca="1">IF(PaymentSchedule[[#This Row],[Pago No. ]]&lt;&gt;"",ScheduledPayment,"")</f>
        <v/>
      </c>
      <c r="F1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0" s="13" t="str">
        <f ca="1">IF(PaymentSchedule[[#This Row],[Pago No. ]]&lt;&gt;"",PaymentSchedule[[#This Row],[TOTAL PAYMENT]]-PaymentSchedule[[#This Row],[Interes]],"")</f>
        <v/>
      </c>
      <c r="I140" s="13" t="str">
        <f ca="1">IF(PaymentSchedule[[#This Row],[Pago No. ]]&lt;&gt;"",PaymentSchedule[[#This Row],[Balance inicial ]]*(InterestRate/PaymentsPerYear),"")</f>
        <v/>
      </c>
      <c r="J1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0" s="31"/>
    </row>
    <row r="141" spans="2:11" x14ac:dyDescent="0.2">
      <c r="B141" s="10" t="str">
        <f ca="1">IF(LoanIsGood,IF(ROW()-ROW(PaymentSchedule[[#Headers],[Pago No. ]])&gt;ScheduledNumberOfPayments,"",ROW()-ROW(PaymentSchedule[[#Headers],[Pago No. ]])),"")</f>
        <v/>
      </c>
      <c r="C141" s="12" t="str">
        <f ca="1">IF(PaymentSchedule[[#This Row],[Pago No. ]]&lt;&gt;"",EOMONTH(LoanStartDate,ROW(PaymentSchedule[[#This Row],[Pago No. ]])-ROW(PaymentSchedule[[#Headers],[Pago No. ]])-2)+DAY(LoanStartDate),"")</f>
        <v/>
      </c>
      <c r="D1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1" s="13" t="str">
        <f ca="1">IF(PaymentSchedule[[#This Row],[Pago No. ]]&lt;&gt;"",ScheduledPayment,"")</f>
        <v/>
      </c>
      <c r="F1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1" s="13" t="str">
        <f ca="1">IF(PaymentSchedule[[#This Row],[Pago No. ]]&lt;&gt;"",PaymentSchedule[[#This Row],[TOTAL PAYMENT]]-PaymentSchedule[[#This Row],[Interes]],"")</f>
        <v/>
      </c>
      <c r="I141" s="13" t="str">
        <f ca="1">IF(PaymentSchedule[[#This Row],[Pago No. ]]&lt;&gt;"",PaymentSchedule[[#This Row],[Balance inicial ]]*(InterestRate/PaymentsPerYear),"")</f>
        <v/>
      </c>
      <c r="J1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1" s="31"/>
    </row>
    <row r="142" spans="2:11" x14ac:dyDescent="0.2">
      <c r="B142" s="10" t="str">
        <f ca="1">IF(LoanIsGood,IF(ROW()-ROW(PaymentSchedule[[#Headers],[Pago No. ]])&gt;ScheduledNumberOfPayments,"",ROW()-ROW(PaymentSchedule[[#Headers],[Pago No. ]])),"")</f>
        <v/>
      </c>
      <c r="C142" s="12" t="str">
        <f ca="1">IF(PaymentSchedule[[#This Row],[Pago No. ]]&lt;&gt;"",EOMONTH(LoanStartDate,ROW(PaymentSchedule[[#This Row],[Pago No. ]])-ROW(PaymentSchedule[[#Headers],[Pago No. ]])-2)+DAY(LoanStartDate),"")</f>
        <v/>
      </c>
      <c r="D1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2" s="13" t="str">
        <f ca="1">IF(PaymentSchedule[[#This Row],[Pago No. ]]&lt;&gt;"",ScheduledPayment,"")</f>
        <v/>
      </c>
      <c r="F1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2" s="13" t="str">
        <f ca="1">IF(PaymentSchedule[[#This Row],[Pago No. ]]&lt;&gt;"",PaymentSchedule[[#This Row],[TOTAL PAYMENT]]-PaymentSchedule[[#This Row],[Interes]],"")</f>
        <v/>
      </c>
      <c r="I142" s="13" t="str">
        <f ca="1">IF(PaymentSchedule[[#This Row],[Pago No. ]]&lt;&gt;"",PaymentSchedule[[#This Row],[Balance inicial ]]*(InterestRate/PaymentsPerYear),"")</f>
        <v/>
      </c>
      <c r="J1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2" s="31"/>
    </row>
    <row r="143" spans="2:11" x14ac:dyDescent="0.2">
      <c r="B143" s="10" t="str">
        <f ca="1">IF(LoanIsGood,IF(ROW()-ROW(PaymentSchedule[[#Headers],[Pago No. ]])&gt;ScheduledNumberOfPayments,"",ROW()-ROW(PaymentSchedule[[#Headers],[Pago No. ]])),"")</f>
        <v/>
      </c>
      <c r="C143" s="12" t="str">
        <f ca="1">IF(PaymentSchedule[[#This Row],[Pago No. ]]&lt;&gt;"",EOMONTH(LoanStartDate,ROW(PaymentSchedule[[#This Row],[Pago No. ]])-ROW(PaymentSchedule[[#Headers],[Pago No. ]])-2)+DAY(LoanStartDate),"")</f>
        <v/>
      </c>
      <c r="D1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3" s="13" t="str">
        <f ca="1">IF(PaymentSchedule[[#This Row],[Pago No. ]]&lt;&gt;"",ScheduledPayment,"")</f>
        <v/>
      </c>
      <c r="F1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3" s="13" t="str">
        <f ca="1">IF(PaymentSchedule[[#This Row],[Pago No. ]]&lt;&gt;"",PaymentSchedule[[#This Row],[TOTAL PAYMENT]]-PaymentSchedule[[#This Row],[Interes]],"")</f>
        <v/>
      </c>
      <c r="I143" s="13" t="str">
        <f ca="1">IF(PaymentSchedule[[#This Row],[Pago No. ]]&lt;&gt;"",PaymentSchedule[[#This Row],[Balance inicial ]]*(InterestRate/PaymentsPerYear),"")</f>
        <v/>
      </c>
      <c r="J1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3" s="31"/>
    </row>
    <row r="144" spans="2:11" x14ac:dyDescent="0.2">
      <c r="B144" s="10" t="str">
        <f ca="1">IF(LoanIsGood,IF(ROW()-ROW(PaymentSchedule[[#Headers],[Pago No. ]])&gt;ScheduledNumberOfPayments,"",ROW()-ROW(PaymentSchedule[[#Headers],[Pago No. ]])),"")</f>
        <v/>
      </c>
      <c r="C144" s="12" t="str">
        <f ca="1">IF(PaymentSchedule[[#This Row],[Pago No. ]]&lt;&gt;"",EOMONTH(LoanStartDate,ROW(PaymentSchedule[[#This Row],[Pago No. ]])-ROW(PaymentSchedule[[#Headers],[Pago No. ]])-2)+DAY(LoanStartDate),"")</f>
        <v/>
      </c>
      <c r="D1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4" s="13" t="str">
        <f ca="1">IF(PaymentSchedule[[#This Row],[Pago No. ]]&lt;&gt;"",ScheduledPayment,"")</f>
        <v/>
      </c>
      <c r="F1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4" s="13" t="str">
        <f ca="1">IF(PaymentSchedule[[#This Row],[Pago No. ]]&lt;&gt;"",PaymentSchedule[[#This Row],[TOTAL PAYMENT]]-PaymentSchedule[[#This Row],[Interes]],"")</f>
        <v/>
      </c>
      <c r="I144" s="13" t="str">
        <f ca="1">IF(PaymentSchedule[[#This Row],[Pago No. ]]&lt;&gt;"",PaymentSchedule[[#This Row],[Balance inicial ]]*(InterestRate/PaymentsPerYear),"")</f>
        <v/>
      </c>
      <c r="J1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4" s="31"/>
    </row>
    <row r="145" spans="2:11" x14ac:dyDescent="0.2">
      <c r="B145" s="10" t="str">
        <f ca="1">IF(LoanIsGood,IF(ROW()-ROW(PaymentSchedule[[#Headers],[Pago No. ]])&gt;ScheduledNumberOfPayments,"",ROW()-ROW(PaymentSchedule[[#Headers],[Pago No. ]])),"")</f>
        <v/>
      </c>
      <c r="C145" s="12" t="str">
        <f ca="1">IF(PaymentSchedule[[#This Row],[Pago No. ]]&lt;&gt;"",EOMONTH(LoanStartDate,ROW(PaymentSchedule[[#This Row],[Pago No. ]])-ROW(PaymentSchedule[[#Headers],[Pago No. ]])-2)+DAY(LoanStartDate),"")</f>
        <v/>
      </c>
      <c r="D1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5" s="13" t="str">
        <f ca="1">IF(PaymentSchedule[[#This Row],[Pago No. ]]&lt;&gt;"",ScheduledPayment,"")</f>
        <v/>
      </c>
      <c r="F1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5" s="13" t="str">
        <f ca="1">IF(PaymentSchedule[[#This Row],[Pago No. ]]&lt;&gt;"",PaymentSchedule[[#This Row],[TOTAL PAYMENT]]-PaymentSchedule[[#This Row],[Interes]],"")</f>
        <v/>
      </c>
      <c r="I145" s="13" t="str">
        <f ca="1">IF(PaymentSchedule[[#This Row],[Pago No. ]]&lt;&gt;"",PaymentSchedule[[#This Row],[Balance inicial ]]*(InterestRate/PaymentsPerYear),"")</f>
        <v/>
      </c>
      <c r="J1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5" s="31"/>
    </row>
    <row r="146" spans="2:11" x14ac:dyDescent="0.2">
      <c r="B146" s="10" t="str">
        <f ca="1">IF(LoanIsGood,IF(ROW()-ROW(PaymentSchedule[[#Headers],[Pago No. ]])&gt;ScheduledNumberOfPayments,"",ROW()-ROW(PaymentSchedule[[#Headers],[Pago No. ]])),"")</f>
        <v/>
      </c>
      <c r="C146" s="12" t="str">
        <f ca="1">IF(PaymentSchedule[[#This Row],[Pago No. ]]&lt;&gt;"",EOMONTH(LoanStartDate,ROW(PaymentSchedule[[#This Row],[Pago No. ]])-ROW(PaymentSchedule[[#Headers],[Pago No. ]])-2)+DAY(LoanStartDate),"")</f>
        <v/>
      </c>
      <c r="D1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6" s="13" t="str">
        <f ca="1">IF(PaymentSchedule[[#This Row],[Pago No. ]]&lt;&gt;"",ScheduledPayment,"")</f>
        <v/>
      </c>
      <c r="F1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6" s="13" t="str">
        <f ca="1">IF(PaymentSchedule[[#This Row],[Pago No. ]]&lt;&gt;"",PaymentSchedule[[#This Row],[TOTAL PAYMENT]]-PaymentSchedule[[#This Row],[Interes]],"")</f>
        <v/>
      </c>
      <c r="I146" s="13" t="str">
        <f ca="1">IF(PaymentSchedule[[#This Row],[Pago No. ]]&lt;&gt;"",PaymentSchedule[[#This Row],[Balance inicial ]]*(InterestRate/PaymentsPerYear),"")</f>
        <v/>
      </c>
      <c r="J1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6" s="31"/>
    </row>
    <row r="147" spans="2:11" x14ac:dyDescent="0.2">
      <c r="B147" s="10" t="str">
        <f ca="1">IF(LoanIsGood,IF(ROW()-ROW(PaymentSchedule[[#Headers],[Pago No. ]])&gt;ScheduledNumberOfPayments,"",ROW()-ROW(PaymentSchedule[[#Headers],[Pago No. ]])),"")</f>
        <v/>
      </c>
      <c r="C147" s="12" t="str">
        <f ca="1">IF(PaymentSchedule[[#This Row],[Pago No. ]]&lt;&gt;"",EOMONTH(LoanStartDate,ROW(PaymentSchedule[[#This Row],[Pago No. ]])-ROW(PaymentSchedule[[#Headers],[Pago No. ]])-2)+DAY(LoanStartDate),"")</f>
        <v/>
      </c>
      <c r="D1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7" s="13" t="str">
        <f ca="1">IF(PaymentSchedule[[#This Row],[Pago No. ]]&lt;&gt;"",ScheduledPayment,"")</f>
        <v/>
      </c>
      <c r="F1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7" s="13" t="str">
        <f ca="1">IF(PaymentSchedule[[#This Row],[Pago No. ]]&lt;&gt;"",PaymentSchedule[[#This Row],[TOTAL PAYMENT]]-PaymentSchedule[[#This Row],[Interes]],"")</f>
        <v/>
      </c>
      <c r="I147" s="13" t="str">
        <f ca="1">IF(PaymentSchedule[[#This Row],[Pago No. ]]&lt;&gt;"",PaymentSchedule[[#This Row],[Balance inicial ]]*(InterestRate/PaymentsPerYear),"")</f>
        <v/>
      </c>
      <c r="J1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7" s="31"/>
    </row>
    <row r="148" spans="2:11" x14ac:dyDescent="0.2">
      <c r="B148" s="10" t="str">
        <f ca="1">IF(LoanIsGood,IF(ROW()-ROW(PaymentSchedule[[#Headers],[Pago No. ]])&gt;ScheduledNumberOfPayments,"",ROW()-ROW(PaymentSchedule[[#Headers],[Pago No. ]])),"")</f>
        <v/>
      </c>
      <c r="C148" s="12" t="str">
        <f ca="1">IF(PaymentSchedule[[#This Row],[Pago No. ]]&lt;&gt;"",EOMONTH(LoanStartDate,ROW(PaymentSchedule[[#This Row],[Pago No. ]])-ROW(PaymentSchedule[[#Headers],[Pago No. ]])-2)+DAY(LoanStartDate),"")</f>
        <v/>
      </c>
      <c r="D1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8" s="13" t="str">
        <f ca="1">IF(PaymentSchedule[[#This Row],[Pago No. ]]&lt;&gt;"",ScheduledPayment,"")</f>
        <v/>
      </c>
      <c r="F1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8" s="13" t="str">
        <f ca="1">IF(PaymentSchedule[[#This Row],[Pago No. ]]&lt;&gt;"",PaymentSchedule[[#This Row],[TOTAL PAYMENT]]-PaymentSchedule[[#This Row],[Interes]],"")</f>
        <v/>
      </c>
      <c r="I148" s="13" t="str">
        <f ca="1">IF(PaymentSchedule[[#This Row],[Pago No. ]]&lt;&gt;"",PaymentSchedule[[#This Row],[Balance inicial ]]*(InterestRate/PaymentsPerYear),"")</f>
        <v/>
      </c>
      <c r="J1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8" s="31"/>
    </row>
    <row r="149" spans="2:11" x14ac:dyDescent="0.2">
      <c r="B149" s="10" t="str">
        <f ca="1">IF(LoanIsGood,IF(ROW()-ROW(PaymentSchedule[[#Headers],[Pago No. ]])&gt;ScheduledNumberOfPayments,"",ROW()-ROW(PaymentSchedule[[#Headers],[Pago No. ]])),"")</f>
        <v/>
      </c>
      <c r="C149" s="12" t="str">
        <f ca="1">IF(PaymentSchedule[[#This Row],[Pago No. ]]&lt;&gt;"",EOMONTH(LoanStartDate,ROW(PaymentSchedule[[#This Row],[Pago No. ]])-ROW(PaymentSchedule[[#Headers],[Pago No. ]])-2)+DAY(LoanStartDate),"")</f>
        <v/>
      </c>
      <c r="D1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9" s="13" t="str">
        <f ca="1">IF(PaymentSchedule[[#This Row],[Pago No. ]]&lt;&gt;"",ScheduledPayment,"")</f>
        <v/>
      </c>
      <c r="F1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9" s="13" t="str">
        <f ca="1">IF(PaymentSchedule[[#This Row],[Pago No. ]]&lt;&gt;"",PaymentSchedule[[#This Row],[TOTAL PAYMENT]]-PaymentSchedule[[#This Row],[Interes]],"")</f>
        <v/>
      </c>
      <c r="I149" s="13" t="str">
        <f ca="1">IF(PaymentSchedule[[#This Row],[Pago No. ]]&lt;&gt;"",PaymentSchedule[[#This Row],[Balance inicial ]]*(InterestRate/PaymentsPerYear),"")</f>
        <v/>
      </c>
      <c r="J1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9" s="31"/>
    </row>
    <row r="150" spans="2:11" x14ac:dyDescent="0.2">
      <c r="B150" s="10" t="str">
        <f ca="1">IF(LoanIsGood,IF(ROW()-ROW(PaymentSchedule[[#Headers],[Pago No. ]])&gt;ScheduledNumberOfPayments,"",ROW()-ROW(PaymentSchedule[[#Headers],[Pago No. ]])),"")</f>
        <v/>
      </c>
      <c r="C150" s="12" t="str">
        <f ca="1">IF(PaymentSchedule[[#This Row],[Pago No. ]]&lt;&gt;"",EOMONTH(LoanStartDate,ROW(PaymentSchedule[[#This Row],[Pago No. ]])-ROW(PaymentSchedule[[#Headers],[Pago No. ]])-2)+DAY(LoanStartDate),"")</f>
        <v/>
      </c>
      <c r="D1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0" s="13" t="str">
        <f ca="1">IF(PaymentSchedule[[#This Row],[Pago No. ]]&lt;&gt;"",ScheduledPayment,"")</f>
        <v/>
      </c>
      <c r="F1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0" s="13" t="str">
        <f ca="1">IF(PaymentSchedule[[#This Row],[Pago No. ]]&lt;&gt;"",PaymentSchedule[[#This Row],[TOTAL PAYMENT]]-PaymentSchedule[[#This Row],[Interes]],"")</f>
        <v/>
      </c>
      <c r="I150" s="13" t="str">
        <f ca="1">IF(PaymentSchedule[[#This Row],[Pago No. ]]&lt;&gt;"",PaymentSchedule[[#This Row],[Balance inicial ]]*(InterestRate/PaymentsPerYear),"")</f>
        <v/>
      </c>
      <c r="J1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0" s="31"/>
    </row>
    <row r="151" spans="2:11" x14ac:dyDescent="0.2">
      <c r="B151" s="10" t="str">
        <f ca="1">IF(LoanIsGood,IF(ROW()-ROW(PaymentSchedule[[#Headers],[Pago No. ]])&gt;ScheduledNumberOfPayments,"",ROW()-ROW(PaymentSchedule[[#Headers],[Pago No. ]])),"")</f>
        <v/>
      </c>
      <c r="C151" s="12" t="str">
        <f ca="1">IF(PaymentSchedule[[#This Row],[Pago No. ]]&lt;&gt;"",EOMONTH(LoanStartDate,ROW(PaymentSchedule[[#This Row],[Pago No. ]])-ROW(PaymentSchedule[[#Headers],[Pago No. ]])-2)+DAY(LoanStartDate),"")</f>
        <v/>
      </c>
      <c r="D1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1" s="13" t="str">
        <f ca="1">IF(PaymentSchedule[[#This Row],[Pago No. ]]&lt;&gt;"",ScheduledPayment,"")</f>
        <v/>
      </c>
      <c r="F1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1" s="13" t="str">
        <f ca="1">IF(PaymentSchedule[[#This Row],[Pago No. ]]&lt;&gt;"",PaymentSchedule[[#This Row],[TOTAL PAYMENT]]-PaymentSchedule[[#This Row],[Interes]],"")</f>
        <v/>
      </c>
      <c r="I151" s="13" t="str">
        <f ca="1">IF(PaymentSchedule[[#This Row],[Pago No. ]]&lt;&gt;"",PaymentSchedule[[#This Row],[Balance inicial ]]*(InterestRate/PaymentsPerYear),"")</f>
        <v/>
      </c>
      <c r="J1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1" s="31"/>
    </row>
    <row r="152" spans="2:11" x14ac:dyDescent="0.2">
      <c r="B152" s="10" t="str">
        <f ca="1">IF(LoanIsGood,IF(ROW()-ROW(PaymentSchedule[[#Headers],[Pago No. ]])&gt;ScheduledNumberOfPayments,"",ROW()-ROW(PaymentSchedule[[#Headers],[Pago No. ]])),"")</f>
        <v/>
      </c>
      <c r="C152" s="12" t="str">
        <f ca="1">IF(PaymentSchedule[[#This Row],[Pago No. ]]&lt;&gt;"",EOMONTH(LoanStartDate,ROW(PaymentSchedule[[#This Row],[Pago No. ]])-ROW(PaymentSchedule[[#Headers],[Pago No. ]])-2)+DAY(LoanStartDate),"")</f>
        <v/>
      </c>
      <c r="D1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2" s="13" t="str">
        <f ca="1">IF(PaymentSchedule[[#This Row],[Pago No. ]]&lt;&gt;"",ScheduledPayment,"")</f>
        <v/>
      </c>
      <c r="F1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2" s="13" t="str">
        <f ca="1">IF(PaymentSchedule[[#This Row],[Pago No. ]]&lt;&gt;"",PaymentSchedule[[#This Row],[TOTAL PAYMENT]]-PaymentSchedule[[#This Row],[Interes]],"")</f>
        <v/>
      </c>
      <c r="I152" s="13" t="str">
        <f ca="1">IF(PaymentSchedule[[#This Row],[Pago No. ]]&lt;&gt;"",PaymentSchedule[[#This Row],[Balance inicial ]]*(InterestRate/PaymentsPerYear),"")</f>
        <v/>
      </c>
      <c r="J1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2" s="31"/>
    </row>
    <row r="153" spans="2:11" x14ac:dyDescent="0.2">
      <c r="B153" s="10" t="str">
        <f ca="1">IF(LoanIsGood,IF(ROW()-ROW(PaymentSchedule[[#Headers],[Pago No. ]])&gt;ScheduledNumberOfPayments,"",ROW()-ROW(PaymentSchedule[[#Headers],[Pago No. ]])),"")</f>
        <v/>
      </c>
      <c r="C153" s="12" t="str">
        <f ca="1">IF(PaymentSchedule[[#This Row],[Pago No. ]]&lt;&gt;"",EOMONTH(LoanStartDate,ROW(PaymentSchedule[[#This Row],[Pago No. ]])-ROW(PaymentSchedule[[#Headers],[Pago No. ]])-2)+DAY(LoanStartDate),"")</f>
        <v/>
      </c>
      <c r="D1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3" s="13" t="str">
        <f ca="1">IF(PaymentSchedule[[#This Row],[Pago No. ]]&lt;&gt;"",ScheduledPayment,"")</f>
        <v/>
      </c>
      <c r="F1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3" s="13" t="str">
        <f ca="1">IF(PaymentSchedule[[#This Row],[Pago No. ]]&lt;&gt;"",PaymentSchedule[[#This Row],[TOTAL PAYMENT]]-PaymentSchedule[[#This Row],[Interes]],"")</f>
        <v/>
      </c>
      <c r="I153" s="13" t="str">
        <f ca="1">IF(PaymentSchedule[[#This Row],[Pago No. ]]&lt;&gt;"",PaymentSchedule[[#This Row],[Balance inicial ]]*(InterestRate/PaymentsPerYear),"")</f>
        <v/>
      </c>
      <c r="J1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3" s="31"/>
    </row>
    <row r="154" spans="2:11" x14ac:dyDescent="0.2">
      <c r="B154" s="10" t="str">
        <f ca="1">IF(LoanIsGood,IF(ROW()-ROW(PaymentSchedule[[#Headers],[Pago No. ]])&gt;ScheduledNumberOfPayments,"",ROW()-ROW(PaymentSchedule[[#Headers],[Pago No. ]])),"")</f>
        <v/>
      </c>
      <c r="C154" s="12" t="str">
        <f ca="1">IF(PaymentSchedule[[#This Row],[Pago No. ]]&lt;&gt;"",EOMONTH(LoanStartDate,ROW(PaymentSchedule[[#This Row],[Pago No. ]])-ROW(PaymentSchedule[[#Headers],[Pago No. ]])-2)+DAY(LoanStartDate),"")</f>
        <v/>
      </c>
      <c r="D1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4" s="13" t="str">
        <f ca="1">IF(PaymentSchedule[[#This Row],[Pago No. ]]&lt;&gt;"",ScheduledPayment,"")</f>
        <v/>
      </c>
      <c r="F1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4" s="13" t="str">
        <f ca="1">IF(PaymentSchedule[[#This Row],[Pago No. ]]&lt;&gt;"",PaymentSchedule[[#This Row],[TOTAL PAYMENT]]-PaymentSchedule[[#This Row],[Interes]],"")</f>
        <v/>
      </c>
      <c r="I154" s="13" t="str">
        <f ca="1">IF(PaymentSchedule[[#This Row],[Pago No. ]]&lt;&gt;"",PaymentSchedule[[#This Row],[Balance inicial ]]*(InterestRate/PaymentsPerYear),"")</f>
        <v/>
      </c>
      <c r="J1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4" s="31"/>
    </row>
    <row r="155" spans="2:11" x14ac:dyDescent="0.2">
      <c r="B155" s="10" t="str">
        <f ca="1">IF(LoanIsGood,IF(ROW()-ROW(PaymentSchedule[[#Headers],[Pago No. ]])&gt;ScheduledNumberOfPayments,"",ROW()-ROW(PaymentSchedule[[#Headers],[Pago No. ]])),"")</f>
        <v/>
      </c>
      <c r="C155" s="12" t="str">
        <f ca="1">IF(PaymentSchedule[[#This Row],[Pago No. ]]&lt;&gt;"",EOMONTH(LoanStartDate,ROW(PaymentSchedule[[#This Row],[Pago No. ]])-ROW(PaymentSchedule[[#Headers],[Pago No. ]])-2)+DAY(LoanStartDate),"")</f>
        <v/>
      </c>
      <c r="D1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5" s="13" t="str">
        <f ca="1">IF(PaymentSchedule[[#This Row],[Pago No. ]]&lt;&gt;"",ScheduledPayment,"")</f>
        <v/>
      </c>
      <c r="F1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5" s="13" t="str">
        <f ca="1">IF(PaymentSchedule[[#This Row],[Pago No. ]]&lt;&gt;"",PaymentSchedule[[#This Row],[TOTAL PAYMENT]]-PaymentSchedule[[#This Row],[Interes]],"")</f>
        <v/>
      </c>
      <c r="I155" s="13" t="str">
        <f ca="1">IF(PaymentSchedule[[#This Row],[Pago No. ]]&lt;&gt;"",PaymentSchedule[[#This Row],[Balance inicial ]]*(InterestRate/PaymentsPerYear),"")</f>
        <v/>
      </c>
      <c r="J1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5" s="31"/>
    </row>
    <row r="156" spans="2:11" x14ac:dyDescent="0.2">
      <c r="B156" s="10" t="str">
        <f ca="1">IF(LoanIsGood,IF(ROW()-ROW(PaymentSchedule[[#Headers],[Pago No. ]])&gt;ScheduledNumberOfPayments,"",ROW()-ROW(PaymentSchedule[[#Headers],[Pago No. ]])),"")</f>
        <v/>
      </c>
      <c r="C156" s="12" t="str">
        <f ca="1">IF(PaymentSchedule[[#This Row],[Pago No. ]]&lt;&gt;"",EOMONTH(LoanStartDate,ROW(PaymentSchedule[[#This Row],[Pago No. ]])-ROW(PaymentSchedule[[#Headers],[Pago No. ]])-2)+DAY(LoanStartDate),"")</f>
        <v/>
      </c>
      <c r="D1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6" s="13" t="str">
        <f ca="1">IF(PaymentSchedule[[#This Row],[Pago No. ]]&lt;&gt;"",ScheduledPayment,"")</f>
        <v/>
      </c>
      <c r="F1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6" s="13" t="str">
        <f ca="1">IF(PaymentSchedule[[#This Row],[Pago No. ]]&lt;&gt;"",PaymentSchedule[[#This Row],[TOTAL PAYMENT]]-PaymentSchedule[[#This Row],[Interes]],"")</f>
        <v/>
      </c>
      <c r="I156" s="13" t="str">
        <f ca="1">IF(PaymentSchedule[[#This Row],[Pago No. ]]&lt;&gt;"",PaymentSchedule[[#This Row],[Balance inicial ]]*(InterestRate/PaymentsPerYear),"")</f>
        <v/>
      </c>
      <c r="J1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6" s="31"/>
    </row>
    <row r="157" spans="2:11" x14ac:dyDescent="0.2">
      <c r="B157" s="10" t="str">
        <f ca="1">IF(LoanIsGood,IF(ROW()-ROW(PaymentSchedule[[#Headers],[Pago No. ]])&gt;ScheduledNumberOfPayments,"",ROW()-ROW(PaymentSchedule[[#Headers],[Pago No. ]])),"")</f>
        <v/>
      </c>
      <c r="C157" s="12" t="str">
        <f ca="1">IF(PaymentSchedule[[#This Row],[Pago No. ]]&lt;&gt;"",EOMONTH(LoanStartDate,ROW(PaymentSchedule[[#This Row],[Pago No. ]])-ROW(PaymentSchedule[[#Headers],[Pago No. ]])-2)+DAY(LoanStartDate),"")</f>
        <v/>
      </c>
      <c r="D1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7" s="13" t="str">
        <f ca="1">IF(PaymentSchedule[[#This Row],[Pago No. ]]&lt;&gt;"",ScheduledPayment,"")</f>
        <v/>
      </c>
      <c r="F1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7" s="13" t="str">
        <f ca="1">IF(PaymentSchedule[[#This Row],[Pago No. ]]&lt;&gt;"",PaymentSchedule[[#This Row],[TOTAL PAYMENT]]-PaymentSchedule[[#This Row],[Interes]],"")</f>
        <v/>
      </c>
      <c r="I157" s="13" t="str">
        <f ca="1">IF(PaymentSchedule[[#This Row],[Pago No. ]]&lt;&gt;"",PaymentSchedule[[#This Row],[Balance inicial ]]*(InterestRate/PaymentsPerYear),"")</f>
        <v/>
      </c>
      <c r="J1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7" s="31"/>
    </row>
    <row r="158" spans="2:11" x14ac:dyDescent="0.2">
      <c r="B158" s="10" t="str">
        <f ca="1">IF(LoanIsGood,IF(ROW()-ROW(PaymentSchedule[[#Headers],[Pago No. ]])&gt;ScheduledNumberOfPayments,"",ROW()-ROW(PaymentSchedule[[#Headers],[Pago No. ]])),"")</f>
        <v/>
      </c>
      <c r="C158" s="12" t="str">
        <f ca="1">IF(PaymentSchedule[[#This Row],[Pago No. ]]&lt;&gt;"",EOMONTH(LoanStartDate,ROW(PaymentSchedule[[#This Row],[Pago No. ]])-ROW(PaymentSchedule[[#Headers],[Pago No. ]])-2)+DAY(LoanStartDate),"")</f>
        <v/>
      </c>
      <c r="D1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8" s="13" t="str">
        <f ca="1">IF(PaymentSchedule[[#This Row],[Pago No. ]]&lt;&gt;"",ScheduledPayment,"")</f>
        <v/>
      </c>
      <c r="F1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8" s="13" t="str">
        <f ca="1">IF(PaymentSchedule[[#This Row],[Pago No. ]]&lt;&gt;"",PaymentSchedule[[#This Row],[TOTAL PAYMENT]]-PaymentSchedule[[#This Row],[Interes]],"")</f>
        <v/>
      </c>
      <c r="I158" s="13" t="str">
        <f ca="1">IF(PaymentSchedule[[#This Row],[Pago No. ]]&lt;&gt;"",PaymentSchedule[[#This Row],[Balance inicial ]]*(InterestRate/PaymentsPerYear),"")</f>
        <v/>
      </c>
      <c r="J1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8" s="31"/>
    </row>
    <row r="159" spans="2:11" x14ac:dyDescent="0.2">
      <c r="B159" s="10" t="str">
        <f ca="1">IF(LoanIsGood,IF(ROW()-ROW(PaymentSchedule[[#Headers],[Pago No. ]])&gt;ScheduledNumberOfPayments,"",ROW()-ROW(PaymentSchedule[[#Headers],[Pago No. ]])),"")</f>
        <v/>
      </c>
      <c r="C159" s="12" t="str">
        <f ca="1">IF(PaymentSchedule[[#This Row],[Pago No. ]]&lt;&gt;"",EOMONTH(LoanStartDate,ROW(PaymentSchedule[[#This Row],[Pago No. ]])-ROW(PaymentSchedule[[#Headers],[Pago No. ]])-2)+DAY(LoanStartDate),"")</f>
        <v/>
      </c>
      <c r="D1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9" s="13" t="str">
        <f ca="1">IF(PaymentSchedule[[#This Row],[Pago No. ]]&lt;&gt;"",ScheduledPayment,"")</f>
        <v/>
      </c>
      <c r="F1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9" s="13" t="str">
        <f ca="1">IF(PaymentSchedule[[#This Row],[Pago No. ]]&lt;&gt;"",PaymentSchedule[[#This Row],[TOTAL PAYMENT]]-PaymentSchedule[[#This Row],[Interes]],"")</f>
        <v/>
      </c>
      <c r="I159" s="13" t="str">
        <f ca="1">IF(PaymentSchedule[[#This Row],[Pago No. ]]&lt;&gt;"",PaymentSchedule[[#This Row],[Balance inicial ]]*(InterestRate/PaymentsPerYear),"")</f>
        <v/>
      </c>
      <c r="J1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9" s="31"/>
    </row>
    <row r="160" spans="2:11" x14ac:dyDescent="0.2">
      <c r="B160" s="10" t="str">
        <f ca="1">IF(LoanIsGood,IF(ROW()-ROW(PaymentSchedule[[#Headers],[Pago No. ]])&gt;ScheduledNumberOfPayments,"",ROW()-ROW(PaymentSchedule[[#Headers],[Pago No. ]])),"")</f>
        <v/>
      </c>
      <c r="C160" s="12" t="str">
        <f ca="1">IF(PaymentSchedule[[#This Row],[Pago No. ]]&lt;&gt;"",EOMONTH(LoanStartDate,ROW(PaymentSchedule[[#This Row],[Pago No. ]])-ROW(PaymentSchedule[[#Headers],[Pago No. ]])-2)+DAY(LoanStartDate),"")</f>
        <v/>
      </c>
      <c r="D1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0" s="13" t="str">
        <f ca="1">IF(PaymentSchedule[[#This Row],[Pago No. ]]&lt;&gt;"",ScheduledPayment,"")</f>
        <v/>
      </c>
      <c r="F1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0" s="13" t="str">
        <f ca="1">IF(PaymentSchedule[[#This Row],[Pago No. ]]&lt;&gt;"",PaymentSchedule[[#This Row],[TOTAL PAYMENT]]-PaymentSchedule[[#This Row],[Interes]],"")</f>
        <v/>
      </c>
      <c r="I160" s="13" t="str">
        <f ca="1">IF(PaymentSchedule[[#This Row],[Pago No. ]]&lt;&gt;"",PaymentSchedule[[#This Row],[Balance inicial ]]*(InterestRate/PaymentsPerYear),"")</f>
        <v/>
      </c>
      <c r="J1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0" s="31"/>
    </row>
    <row r="161" spans="2:11" x14ac:dyDescent="0.2">
      <c r="B161" s="10" t="str">
        <f ca="1">IF(LoanIsGood,IF(ROW()-ROW(PaymentSchedule[[#Headers],[Pago No. ]])&gt;ScheduledNumberOfPayments,"",ROW()-ROW(PaymentSchedule[[#Headers],[Pago No. ]])),"")</f>
        <v/>
      </c>
      <c r="C161" s="12" t="str">
        <f ca="1">IF(PaymentSchedule[[#This Row],[Pago No. ]]&lt;&gt;"",EOMONTH(LoanStartDate,ROW(PaymentSchedule[[#This Row],[Pago No. ]])-ROW(PaymentSchedule[[#Headers],[Pago No. ]])-2)+DAY(LoanStartDate),"")</f>
        <v/>
      </c>
      <c r="D1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1" s="13" t="str">
        <f ca="1">IF(PaymentSchedule[[#This Row],[Pago No. ]]&lt;&gt;"",ScheduledPayment,"")</f>
        <v/>
      </c>
      <c r="F1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1" s="13" t="str">
        <f ca="1">IF(PaymentSchedule[[#This Row],[Pago No. ]]&lt;&gt;"",PaymentSchedule[[#This Row],[TOTAL PAYMENT]]-PaymentSchedule[[#This Row],[Interes]],"")</f>
        <v/>
      </c>
      <c r="I161" s="13" t="str">
        <f ca="1">IF(PaymentSchedule[[#This Row],[Pago No. ]]&lt;&gt;"",PaymentSchedule[[#This Row],[Balance inicial ]]*(InterestRate/PaymentsPerYear),"")</f>
        <v/>
      </c>
      <c r="J1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1" s="31"/>
    </row>
    <row r="162" spans="2:11" x14ac:dyDescent="0.2">
      <c r="B162" s="10" t="str">
        <f ca="1">IF(LoanIsGood,IF(ROW()-ROW(PaymentSchedule[[#Headers],[Pago No. ]])&gt;ScheduledNumberOfPayments,"",ROW()-ROW(PaymentSchedule[[#Headers],[Pago No. ]])),"")</f>
        <v/>
      </c>
      <c r="C162" s="12" t="str">
        <f ca="1">IF(PaymentSchedule[[#This Row],[Pago No. ]]&lt;&gt;"",EOMONTH(LoanStartDate,ROW(PaymentSchedule[[#This Row],[Pago No. ]])-ROW(PaymentSchedule[[#Headers],[Pago No. ]])-2)+DAY(LoanStartDate),"")</f>
        <v/>
      </c>
      <c r="D1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2" s="13" t="str">
        <f ca="1">IF(PaymentSchedule[[#This Row],[Pago No. ]]&lt;&gt;"",ScheduledPayment,"")</f>
        <v/>
      </c>
      <c r="F1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2" s="13" t="str">
        <f ca="1">IF(PaymentSchedule[[#This Row],[Pago No. ]]&lt;&gt;"",PaymentSchedule[[#This Row],[TOTAL PAYMENT]]-PaymentSchedule[[#This Row],[Interes]],"")</f>
        <v/>
      </c>
      <c r="I162" s="13" t="str">
        <f ca="1">IF(PaymentSchedule[[#This Row],[Pago No. ]]&lt;&gt;"",PaymentSchedule[[#This Row],[Balance inicial ]]*(InterestRate/PaymentsPerYear),"")</f>
        <v/>
      </c>
      <c r="J1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2" s="31"/>
    </row>
    <row r="163" spans="2:11" x14ac:dyDescent="0.2">
      <c r="B163" s="10" t="str">
        <f ca="1">IF(LoanIsGood,IF(ROW()-ROW(PaymentSchedule[[#Headers],[Pago No. ]])&gt;ScheduledNumberOfPayments,"",ROW()-ROW(PaymentSchedule[[#Headers],[Pago No. ]])),"")</f>
        <v/>
      </c>
      <c r="C163" s="12" t="str">
        <f ca="1">IF(PaymentSchedule[[#This Row],[Pago No. ]]&lt;&gt;"",EOMONTH(LoanStartDate,ROW(PaymentSchedule[[#This Row],[Pago No. ]])-ROW(PaymentSchedule[[#Headers],[Pago No. ]])-2)+DAY(LoanStartDate),"")</f>
        <v/>
      </c>
      <c r="D1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3" s="13" t="str">
        <f ca="1">IF(PaymentSchedule[[#This Row],[Pago No. ]]&lt;&gt;"",ScheduledPayment,"")</f>
        <v/>
      </c>
      <c r="F1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3" s="13" t="str">
        <f ca="1">IF(PaymentSchedule[[#This Row],[Pago No. ]]&lt;&gt;"",PaymentSchedule[[#This Row],[TOTAL PAYMENT]]-PaymentSchedule[[#This Row],[Interes]],"")</f>
        <v/>
      </c>
      <c r="I163" s="13" t="str">
        <f ca="1">IF(PaymentSchedule[[#This Row],[Pago No. ]]&lt;&gt;"",PaymentSchedule[[#This Row],[Balance inicial ]]*(InterestRate/PaymentsPerYear),"")</f>
        <v/>
      </c>
      <c r="J1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3" s="31"/>
    </row>
    <row r="164" spans="2:11" x14ac:dyDescent="0.2">
      <c r="B164" s="10" t="str">
        <f ca="1">IF(LoanIsGood,IF(ROW()-ROW(PaymentSchedule[[#Headers],[Pago No. ]])&gt;ScheduledNumberOfPayments,"",ROW()-ROW(PaymentSchedule[[#Headers],[Pago No. ]])),"")</f>
        <v/>
      </c>
      <c r="C164" s="12" t="str">
        <f ca="1">IF(PaymentSchedule[[#This Row],[Pago No. ]]&lt;&gt;"",EOMONTH(LoanStartDate,ROW(PaymentSchedule[[#This Row],[Pago No. ]])-ROW(PaymentSchedule[[#Headers],[Pago No. ]])-2)+DAY(LoanStartDate),"")</f>
        <v/>
      </c>
      <c r="D1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4" s="13" t="str">
        <f ca="1">IF(PaymentSchedule[[#This Row],[Pago No. ]]&lt;&gt;"",ScheduledPayment,"")</f>
        <v/>
      </c>
      <c r="F1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4" s="13" t="str">
        <f ca="1">IF(PaymentSchedule[[#This Row],[Pago No. ]]&lt;&gt;"",PaymentSchedule[[#This Row],[TOTAL PAYMENT]]-PaymentSchedule[[#This Row],[Interes]],"")</f>
        <v/>
      </c>
      <c r="I164" s="13" t="str">
        <f ca="1">IF(PaymentSchedule[[#This Row],[Pago No. ]]&lt;&gt;"",PaymentSchedule[[#This Row],[Balance inicial ]]*(InterestRate/PaymentsPerYear),"")</f>
        <v/>
      </c>
      <c r="J1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4" s="31"/>
    </row>
    <row r="165" spans="2:11" x14ac:dyDescent="0.2">
      <c r="B165" s="10" t="str">
        <f ca="1">IF(LoanIsGood,IF(ROW()-ROW(PaymentSchedule[[#Headers],[Pago No. ]])&gt;ScheduledNumberOfPayments,"",ROW()-ROW(PaymentSchedule[[#Headers],[Pago No. ]])),"")</f>
        <v/>
      </c>
      <c r="C165" s="12" t="str">
        <f ca="1">IF(PaymentSchedule[[#This Row],[Pago No. ]]&lt;&gt;"",EOMONTH(LoanStartDate,ROW(PaymentSchedule[[#This Row],[Pago No. ]])-ROW(PaymentSchedule[[#Headers],[Pago No. ]])-2)+DAY(LoanStartDate),"")</f>
        <v/>
      </c>
      <c r="D1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5" s="13" t="str">
        <f ca="1">IF(PaymentSchedule[[#This Row],[Pago No. ]]&lt;&gt;"",ScheduledPayment,"")</f>
        <v/>
      </c>
      <c r="F1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5" s="13" t="str">
        <f ca="1">IF(PaymentSchedule[[#This Row],[Pago No. ]]&lt;&gt;"",PaymentSchedule[[#This Row],[TOTAL PAYMENT]]-PaymentSchedule[[#This Row],[Interes]],"")</f>
        <v/>
      </c>
      <c r="I165" s="13" t="str">
        <f ca="1">IF(PaymentSchedule[[#This Row],[Pago No. ]]&lt;&gt;"",PaymentSchedule[[#This Row],[Balance inicial ]]*(InterestRate/PaymentsPerYear),"")</f>
        <v/>
      </c>
      <c r="J1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5" s="31"/>
    </row>
    <row r="166" spans="2:11" x14ac:dyDescent="0.2">
      <c r="B166" s="10" t="str">
        <f ca="1">IF(LoanIsGood,IF(ROW()-ROW(PaymentSchedule[[#Headers],[Pago No. ]])&gt;ScheduledNumberOfPayments,"",ROW()-ROW(PaymentSchedule[[#Headers],[Pago No. ]])),"")</f>
        <v/>
      </c>
      <c r="C166" s="12" t="str">
        <f ca="1">IF(PaymentSchedule[[#This Row],[Pago No. ]]&lt;&gt;"",EOMONTH(LoanStartDate,ROW(PaymentSchedule[[#This Row],[Pago No. ]])-ROW(PaymentSchedule[[#Headers],[Pago No. ]])-2)+DAY(LoanStartDate),"")</f>
        <v/>
      </c>
      <c r="D1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6" s="13" t="str">
        <f ca="1">IF(PaymentSchedule[[#This Row],[Pago No. ]]&lt;&gt;"",ScheduledPayment,"")</f>
        <v/>
      </c>
      <c r="F1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6" s="13" t="str">
        <f ca="1">IF(PaymentSchedule[[#This Row],[Pago No. ]]&lt;&gt;"",PaymentSchedule[[#This Row],[TOTAL PAYMENT]]-PaymentSchedule[[#This Row],[Interes]],"")</f>
        <v/>
      </c>
      <c r="I166" s="13" t="str">
        <f ca="1">IF(PaymentSchedule[[#This Row],[Pago No. ]]&lt;&gt;"",PaymentSchedule[[#This Row],[Balance inicial ]]*(InterestRate/PaymentsPerYear),"")</f>
        <v/>
      </c>
      <c r="J1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6" s="31"/>
    </row>
    <row r="167" spans="2:11" x14ac:dyDescent="0.2">
      <c r="B167" s="10" t="str">
        <f ca="1">IF(LoanIsGood,IF(ROW()-ROW(PaymentSchedule[[#Headers],[Pago No. ]])&gt;ScheduledNumberOfPayments,"",ROW()-ROW(PaymentSchedule[[#Headers],[Pago No. ]])),"")</f>
        <v/>
      </c>
      <c r="C167" s="12" t="str">
        <f ca="1">IF(PaymentSchedule[[#This Row],[Pago No. ]]&lt;&gt;"",EOMONTH(LoanStartDate,ROW(PaymentSchedule[[#This Row],[Pago No. ]])-ROW(PaymentSchedule[[#Headers],[Pago No. ]])-2)+DAY(LoanStartDate),"")</f>
        <v/>
      </c>
      <c r="D1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7" s="13" t="str">
        <f ca="1">IF(PaymentSchedule[[#This Row],[Pago No. ]]&lt;&gt;"",ScheduledPayment,"")</f>
        <v/>
      </c>
      <c r="F1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7" s="13" t="str">
        <f ca="1">IF(PaymentSchedule[[#This Row],[Pago No. ]]&lt;&gt;"",PaymentSchedule[[#This Row],[TOTAL PAYMENT]]-PaymentSchedule[[#This Row],[Interes]],"")</f>
        <v/>
      </c>
      <c r="I167" s="13" t="str">
        <f ca="1">IF(PaymentSchedule[[#This Row],[Pago No. ]]&lt;&gt;"",PaymentSchedule[[#This Row],[Balance inicial ]]*(InterestRate/PaymentsPerYear),"")</f>
        <v/>
      </c>
      <c r="J1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7" s="31"/>
    </row>
    <row r="168" spans="2:11" x14ac:dyDescent="0.2">
      <c r="B168" s="10" t="str">
        <f ca="1">IF(LoanIsGood,IF(ROW()-ROW(PaymentSchedule[[#Headers],[Pago No. ]])&gt;ScheduledNumberOfPayments,"",ROW()-ROW(PaymentSchedule[[#Headers],[Pago No. ]])),"")</f>
        <v/>
      </c>
      <c r="C168" s="12" t="str">
        <f ca="1">IF(PaymentSchedule[[#This Row],[Pago No. ]]&lt;&gt;"",EOMONTH(LoanStartDate,ROW(PaymentSchedule[[#This Row],[Pago No. ]])-ROW(PaymentSchedule[[#Headers],[Pago No. ]])-2)+DAY(LoanStartDate),"")</f>
        <v/>
      </c>
      <c r="D1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8" s="13" t="str">
        <f ca="1">IF(PaymentSchedule[[#This Row],[Pago No. ]]&lt;&gt;"",ScheduledPayment,"")</f>
        <v/>
      </c>
      <c r="F1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8" s="13" t="str">
        <f ca="1">IF(PaymentSchedule[[#This Row],[Pago No. ]]&lt;&gt;"",PaymentSchedule[[#This Row],[TOTAL PAYMENT]]-PaymentSchedule[[#This Row],[Interes]],"")</f>
        <v/>
      </c>
      <c r="I168" s="13" t="str">
        <f ca="1">IF(PaymentSchedule[[#This Row],[Pago No. ]]&lt;&gt;"",PaymentSchedule[[#This Row],[Balance inicial ]]*(InterestRate/PaymentsPerYear),"")</f>
        <v/>
      </c>
      <c r="J1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8" s="31"/>
    </row>
    <row r="169" spans="2:11" x14ac:dyDescent="0.2">
      <c r="B169" s="10" t="str">
        <f ca="1">IF(LoanIsGood,IF(ROW()-ROW(PaymentSchedule[[#Headers],[Pago No. ]])&gt;ScheduledNumberOfPayments,"",ROW()-ROW(PaymentSchedule[[#Headers],[Pago No. ]])),"")</f>
        <v/>
      </c>
      <c r="C169" s="12" t="str">
        <f ca="1">IF(PaymentSchedule[[#This Row],[Pago No. ]]&lt;&gt;"",EOMONTH(LoanStartDate,ROW(PaymentSchedule[[#This Row],[Pago No. ]])-ROW(PaymentSchedule[[#Headers],[Pago No. ]])-2)+DAY(LoanStartDate),"")</f>
        <v/>
      </c>
      <c r="D1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9" s="13" t="str">
        <f ca="1">IF(PaymentSchedule[[#This Row],[Pago No. ]]&lt;&gt;"",ScheduledPayment,"")</f>
        <v/>
      </c>
      <c r="F1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9" s="13" t="str">
        <f ca="1">IF(PaymentSchedule[[#This Row],[Pago No. ]]&lt;&gt;"",PaymentSchedule[[#This Row],[TOTAL PAYMENT]]-PaymentSchedule[[#This Row],[Interes]],"")</f>
        <v/>
      </c>
      <c r="I169" s="13" t="str">
        <f ca="1">IF(PaymentSchedule[[#This Row],[Pago No. ]]&lt;&gt;"",PaymentSchedule[[#This Row],[Balance inicial ]]*(InterestRate/PaymentsPerYear),"")</f>
        <v/>
      </c>
      <c r="J1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9" s="31"/>
    </row>
    <row r="170" spans="2:11" x14ac:dyDescent="0.2">
      <c r="B170" s="10" t="str">
        <f ca="1">IF(LoanIsGood,IF(ROW()-ROW(PaymentSchedule[[#Headers],[Pago No. ]])&gt;ScheduledNumberOfPayments,"",ROW()-ROW(PaymentSchedule[[#Headers],[Pago No. ]])),"")</f>
        <v/>
      </c>
      <c r="C170" s="12" t="str">
        <f ca="1">IF(PaymentSchedule[[#This Row],[Pago No. ]]&lt;&gt;"",EOMONTH(LoanStartDate,ROW(PaymentSchedule[[#This Row],[Pago No. ]])-ROW(PaymentSchedule[[#Headers],[Pago No. ]])-2)+DAY(LoanStartDate),"")</f>
        <v/>
      </c>
      <c r="D1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0" s="13" t="str">
        <f ca="1">IF(PaymentSchedule[[#This Row],[Pago No. ]]&lt;&gt;"",ScheduledPayment,"")</f>
        <v/>
      </c>
      <c r="F1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0" s="13" t="str">
        <f ca="1">IF(PaymentSchedule[[#This Row],[Pago No. ]]&lt;&gt;"",PaymentSchedule[[#This Row],[TOTAL PAYMENT]]-PaymentSchedule[[#This Row],[Interes]],"")</f>
        <v/>
      </c>
      <c r="I170" s="13" t="str">
        <f ca="1">IF(PaymentSchedule[[#This Row],[Pago No. ]]&lt;&gt;"",PaymentSchedule[[#This Row],[Balance inicial ]]*(InterestRate/PaymentsPerYear),"")</f>
        <v/>
      </c>
      <c r="J1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0" s="31"/>
    </row>
    <row r="171" spans="2:11" x14ac:dyDescent="0.2">
      <c r="B171" s="10" t="str">
        <f ca="1">IF(LoanIsGood,IF(ROW()-ROW(PaymentSchedule[[#Headers],[Pago No. ]])&gt;ScheduledNumberOfPayments,"",ROW()-ROW(PaymentSchedule[[#Headers],[Pago No. ]])),"")</f>
        <v/>
      </c>
      <c r="C171" s="12" t="str">
        <f ca="1">IF(PaymentSchedule[[#This Row],[Pago No. ]]&lt;&gt;"",EOMONTH(LoanStartDate,ROW(PaymentSchedule[[#This Row],[Pago No. ]])-ROW(PaymentSchedule[[#Headers],[Pago No. ]])-2)+DAY(LoanStartDate),"")</f>
        <v/>
      </c>
      <c r="D1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1" s="13" t="str">
        <f ca="1">IF(PaymentSchedule[[#This Row],[Pago No. ]]&lt;&gt;"",ScheduledPayment,"")</f>
        <v/>
      </c>
      <c r="F1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1" s="13" t="str">
        <f ca="1">IF(PaymentSchedule[[#This Row],[Pago No. ]]&lt;&gt;"",PaymentSchedule[[#This Row],[TOTAL PAYMENT]]-PaymentSchedule[[#This Row],[Interes]],"")</f>
        <v/>
      </c>
      <c r="I171" s="13" t="str">
        <f ca="1">IF(PaymentSchedule[[#This Row],[Pago No. ]]&lt;&gt;"",PaymentSchedule[[#This Row],[Balance inicial ]]*(InterestRate/PaymentsPerYear),"")</f>
        <v/>
      </c>
      <c r="J1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1" s="31"/>
    </row>
    <row r="172" spans="2:11" x14ac:dyDescent="0.2">
      <c r="B172" s="10" t="str">
        <f ca="1">IF(LoanIsGood,IF(ROW()-ROW(PaymentSchedule[[#Headers],[Pago No. ]])&gt;ScheduledNumberOfPayments,"",ROW()-ROW(PaymentSchedule[[#Headers],[Pago No. ]])),"")</f>
        <v/>
      </c>
      <c r="C172" s="12" t="str">
        <f ca="1">IF(PaymentSchedule[[#This Row],[Pago No. ]]&lt;&gt;"",EOMONTH(LoanStartDate,ROW(PaymentSchedule[[#This Row],[Pago No. ]])-ROW(PaymentSchedule[[#Headers],[Pago No. ]])-2)+DAY(LoanStartDate),"")</f>
        <v/>
      </c>
      <c r="D1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2" s="13" t="str">
        <f ca="1">IF(PaymentSchedule[[#This Row],[Pago No. ]]&lt;&gt;"",ScheduledPayment,"")</f>
        <v/>
      </c>
      <c r="F1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2" s="13" t="str">
        <f ca="1">IF(PaymentSchedule[[#This Row],[Pago No. ]]&lt;&gt;"",PaymentSchedule[[#This Row],[TOTAL PAYMENT]]-PaymentSchedule[[#This Row],[Interes]],"")</f>
        <v/>
      </c>
      <c r="I172" s="13" t="str">
        <f ca="1">IF(PaymentSchedule[[#This Row],[Pago No. ]]&lt;&gt;"",PaymentSchedule[[#This Row],[Balance inicial ]]*(InterestRate/PaymentsPerYear),"")</f>
        <v/>
      </c>
      <c r="J1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2" s="31"/>
    </row>
    <row r="173" spans="2:11" x14ac:dyDescent="0.2">
      <c r="B173" s="10" t="str">
        <f ca="1">IF(LoanIsGood,IF(ROW()-ROW(PaymentSchedule[[#Headers],[Pago No. ]])&gt;ScheduledNumberOfPayments,"",ROW()-ROW(PaymentSchedule[[#Headers],[Pago No. ]])),"")</f>
        <v/>
      </c>
      <c r="C173" s="12" t="str">
        <f ca="1">IF(PaymentSchedule[[#This Row],[Pago No. ]]&lt;&gt;"",EOMONTH(LoanStartDate,ROW(PaymentSchedule[[#This Row],[Pago No. ]])-ROW(PaymentSchedule[[#Headers],[Pago No. ]])-2)+DAY(LoanStartDate),"")</f>
        <v/>
      </c>
      <c r="D1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3" s="13" t="str">
        <f ca="1">IF(PaymentSchedule[[#This Row],[Pago No. ]]&lt;&gt;"",ScheduledPayment,"")</f>
        <v/>
      </c>
      <c r="F1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3" s="13" t="str">
        <f ca="1">IF(PaymentSchedule[[#This Row],[Pago No. ]]&lt;&gt;"",PaymentSchedule[[#This Row],[TOTAL PAYMENT]]-PaymentSchedule[[#This Row],[Interes]],"")</f>
        <v/>
      </c>
      <c r="I173" s="13" t="str">
        <f ca="1">IF(PaymentSchedule[[#This Row],[Pago No. ]]&lt;&gt;"",PaymentSchedule[[#This Row],[Balance inicial ]]*(InterestRate/PaymentsPerYear),"")</f>
        <v/>
      </c>
      <c r="J1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3" s="31"/>
    </row>
    <row r="174" spans="2:11" x14ac:dyDescent="0.2">
      <c r="B174" s="10" t="str">
        <f ca="1">IF(LoanIsGood,IF(ROW()-ROW(PaymentSchedule[[#Headers],[Pago No. ]])&gt;ScheduledNumberOfPayments,"",ROW()-ROW(PaymentSchedule[[#Headers],[Pago No. ]])),"")</f>
        <v/>
      </c>
      <c r="C174" s="12" t="str">
        <f ca="1">IF(PaymentSchedule[[#This Row],[Pago No. ]]&lt;&gt;"",EOMONTH(LoanStartDate,ROW(PaymentSchedule[[#This Row],[Pago No. ]])-ROW(PaymentSchedule[[#Headers],[Pago No. ]])-2)+DAY(LoanStartDate),"")</f>
        <v/>
      </c>
      <c r="D1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4" s="13" t="str">
        <f ca="1">IF(PaymentSchedule[[#This Row],[Pago No. ]]&lt;&gt;"",ScheduledPayment,"")</f>
        <v/>
      </c>
      <c r="F1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4" s="13" t="str">
        <f ca="1">IF(PaymentSchedule[[#This Row],[Pago No. ]]&lt;&gt;"",PaymentSchedule[[#This Row],[TOTAL PAYMENT]]-PaymentSchedule[[#This Row],[Interes]],"")</f>
        <v/>
      </c>
      <c r="I174" s="13" t="str">
        <f ca="1">IF(PaymentSchedule[[#This Row],[Pago No. ]]&lt;&gt;"",PaymentSchedule[[#This Row],[Balance inicial ]]*(InterestRate/PaymentsPerYear),"")</f>
        <v/>
      </c>
      <c r="J1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4" s="31"/>
    </row>
    <row r="175" spans="2:11" x14ac:dyDescent="0.2">
      <c r="B175" s="10" t="str">
        <f ca="1">IF(LoanIsGood,IF(ROW()-ROW(PaymentSchedule[[#Headers],[Pago No. ]])&gt;ScheduledNumberOfPayments,"",ROW()-ROW(PaymentSchedule[[#Headers],[Pago No. ]])),"")</f>
        <v/>
      </c>
      <c r="C175" s="12" t="str">
        <f ca="1">IF(PaymentSchedule[[#This Row],[Pago No. ]]&lt;&gt;"",EOMONTH(LoanStartDate,ROW(PaymentSchedule[[#This Row],[Pago No. ]])-ROW(PaymentSchedule[[#Headers],[Pago No. ]])-2)+DAY(LoanStartDate),"")</f>
        <v/>
      </c>
      <c r="D1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5" s="13" t="str">
        <f ca="1">IF(PaymentSchedule[[#This Row],[Pago No. ]]&lt;&gt;"",ScheduledPayment,"")</f>
        <v/>
      </c>
      <c r="F1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5" s="13" t="str">
        <f ca="1">IF(PaymentSchedule[[#This Row],[Pago No. ]]&lt;&gt;"",PaymentSchedule[[#This Row],[TOTAL PAYMENT]]-PaymentSchedule[[#This Row],[Interes]],"")</f>
        <v/>
      </c>
      <c r="I175" s="13" t="str">
        <f ca="1">IF(PaymentSchedule[[#This Row],[Pago No. ]]&lt;&gt;"",PaymentSchedule[[#This Row],[Balance inicial ]]*(InterestRate/PaymentsPerYear),"")</f>
        <v/>
      </c>
      <c r="J1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5" s="31"/>
    </row>
    <row r="176" spans="2:11" x14ac:dyDescent="0.2">
      <c r="B176" s="10" t="str">
        <f ca="1">IF(LoanIsGood,IF(ROW()-ROW(PaymentSchedule[[#Headers],[Pago No. ]])&gt;ScheduledNumberOfPayments,"",ROW()-ROW(PaymentSchedule[[#Headers],[Pago No. ]])),"")</f>
        <v/>
      </c>
      <c r="C176" s="12" t="str">
        <f ca="1">IF(PaymentSchedule[[#This Row],[Pago No. ]]&lt;&gt;"",EOMONTH(LoanStartDate,ROW(PaymentSchedule[[#This Row],[Pago No. ]])-ROW(PaymentSchedule[[#Headers],[Pago No. ]])-2)+DAY(LoanStartDate),"")</f>
        <v/>
      </c>
      <c r="D1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6" s="13" t="str">
        <f ca="1">IF(PaymentSchedule[[#This Row],[Pago No. ]]&lt;&gt;"",ScheduledPayment,"")</f>
        <v/>
      </c>
      <c r="F1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6" s="13" t="str">
        <f ca="1">IF(PaymentSchedule[[#This Row],[Pago No. ]]&lt;&gt;"",PaymentSchedule[[#This Row],[TOTAL PAYMENT]]-PaymentSchedule[[#This Row],[Interes]],"")</f>
        <v/>
      </c>
      <c r="I176" s="13" t="str">
        <f ca="1">IF(PaymentSchedule[[#This Row],[Pago No. ]]&lt;&gt;"",PaymentSchedule[[#This Row],[Balance inicial ]]*(InterestRate/PaymentsPerYear),"")</f>
        <v/>
      </c>
      <c r="J1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6" s="31"/>
    </row>
    <row r="177" spans="2:11" x14ac:dyDescent="0.2">
      <c r="B177" s="10" t="str">
        <f ca="1">IF(LoanIsGood,IF(ROW()-ROW(PaymentSchedule[[#Headers],[Pago No. ]])&gt;ScheduledNumberOfPayments,"",ROW()-ROW(PaymentSchedule[[#Headers],[Pago No. ]])),"")</f>
        <v/>
      </c>
      <c r="C177" s="12" t="str">
        <f ca="1">IF(PaymentSchedule[[#This Row],[Pago No. ]]&lt;&gt;"",EOMONTH(LoanStartDate,ROW(PaymentSchedule[[#This Row],[Pago No. ]])-ROW(PaymentSchedule[[#Headers],[Pago No. ]])-2)+DAY(LoanStartDate),"")</f>
        <v/>
      </c>
      <c r="D1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7" s="13" t="str">
        <f ca="1">IF(PaymentSchedule[[#This Row],[Pago No. ]]&lt;&gt;"",ScheduledPayment,"")</f>
        <v/>
      </c>
      <c r="F1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7" s="13" t="str">
        <f ca="1">IF(PaymentSchedule[[#This Row],[Pago No. ]]&lt;&gt;"",PaymentSchedule[[#This Row],[TOTAL PAYMENT]]-PaymentSchedule[[#This Row],[Interes]],"")</f>
        <v/>
      </c>
      <c r="I177" s="13" t="str">
        <f ca="1">IF(PaymentSchedule[[#This Row],[Pago No. ]]&lt;&gt;"",PaymentSchedule[[#This Row],[Balance inicial ]]*(InterestRate/PaymentsPerYear),"")</f>
        <v/>
      </c>
      <c r="J1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7" s="31"/>
    </row>
    <row r="178" spans="2:11" x14ac:dyDescent="0.2">
      <c r="B178" s="10" t="str">
        <f ca="1">IF(LoanIsGood,IF(ROW()-ROW(PaymentSchedule[[#Headers],[Pago No. ]])&gt;ScheduledNumberOfPayments,"",ROW()-ROW(PaymentSchedule[[#Headers],[Pago No. ]])),"")</f>
        <v/>
      </c>
      <c r="C178" s="12" t="str">
        <f ca="1">IF(PaymentSchedule[[#This Row],[Pago No. ]]&lt;&gt;"",EOMONTH(LoanStartDate,ROW(PaymentSchedule[[#This Row],[Pago No. ]])-ROW(PaymentSchedule[[#Headers],[Pago No. ]])-2)+DAY(LoanStartDate),"")</f>
        <v/>
      </c>
      <c r="D1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8" s="13" t="str">
        <f ca="1">IF(PaymentSchedule[[#This Row],[Pago No. ]]&lt;&gt;"",ScheduledPayment,"")</f>
        <v/>
      </c>
      <c r="F1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8" s="13" t="str">
        <f ca="1">IF(PaymentSchedule[[#This Row],[Pago No. ]]&lt;&gt;"",PaymentSchedule[[#This Row],[TOTAL PAYMENT]]-PaymentSchedule[[#This Row],[Interes]],"")</f>
        <v/>
      </c>
      <c r="I178" s="13" t="str">
        <f ca="1">IF(PaymentSchedule[[#This Row],[Pago No. ]]&lt;&gt;"",PaymentSchedule[[#This Row],[Balance inicial ]]*(InterestRate/PaymentsPerYear),"")</f>
        <v/>
      </c>
      <c r="J1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8" s="31"/>
    </row>
    <row r="179" spans="2:11" x14ac:dyDescent="0.2">
      <c r="B179" s="10" t="str">
        <f ca="1">IF(LoanIsGood,IF(ROW()-ROW(PaymentSchedule[[#Headers],[Pago No. ]])&gt;ScheduledNumberOfPayments,"",ROW()-ROW(PaymentSchedule[[#Headers],[Pago No. ]])),"")</f>
        <v/>
      </c>
      <c r="C179" s="12" t="str">
        <f ca="1">IF(PaymentSchedule[[#This Row],[Pago No. ]]&lt;&gt;"",EOMONTH(LoanStartDate,ROW(PaymentSchedule[[#This Row],[Pago No. ]])-ROW(PaymentSchedule[[#Headers],[Pago No. ]])-2)+DAY(LoanStartDate),"")</f>
        <v/>
      </c>
      <c r="D1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9" s="13" t="str">
        <f ca="1">IF(PaymentSchedule[[#This Row],[Pago No. ]]&lt;&gt;"",ScheduledPayment,"")</f>
        <v/>
      </c>
      <c r="F1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9" s="13" t="str">
        <f ca="1">IF(PaymentSchedule[[#This Row],[Pago No. ]]&lt;&gt;"",PaymentSchedule[[#This Row],[TOTAL PAYMENT]]-PaymentSchedule[[#This Row],[Interes]],"")</f>
        <v/>
      </c>
      <c r="I179" s="13" t="str">
        <f ca="1">IF(PaymentSchedule[[#This Row],[Pago No. ]]&lt;&gt;"",PaymentSchedule[[#This Row],[Balance inicial ]]*(InterestRate/PaymentsPerYear),"")</f>
        <v/>
      </c>
      <c r="J1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9" s="31"/>
    </row>
    <row r="180" spans="2:11" x14ac:dyDescent="0.2">
      <c r="B180" s="10" t="str">
        <f ca="1">IF(LoanIsGood,IF(ROW()-ROW(PaymentSchedule[[#Headers],[Pago No. ]])&gt;ScheduledNumberOfPayments,"",ROW()-ROW(PaymentSchedule[[#Headers],[Pago No. ]])),"")</f>
        <v/>
      </c>
      <c r="C180" s="12" t="str">
        <f ca="1">IF(PaymentSchedule[[#This Row],[Pago No. ]]&lt;&gt;"",EOMONTH(LoanStartDate,ROW(PaymentSchedule[[#This Row],[Pago No. ]])-ROW(PaymentSchedule[[#Headers],[Pago No. ]])-2)+DAY(LoanStartDate),"")</f>
        <v/>
      </c>
      <c r="D1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0" s="13" t="str">
        <f ca="1">IF(PaymentSchedule[[#This Row],[Pago No. ]]&lt;&gt;"",ScheduledPayment,"")</f>
        <v/>
      </c>
      <c r="F1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0" s="13" t="str">
        <f ca="1">IF(PaymentSchedule[[#This Row],[Pago No. ]]&lt;&gt;"",PaymentSchedule[[#This Row],[TOTAL PAYMENT]]-PaymentSchedule[[#This Row],[Interes]],"")</f>
        <v/>
      </c>
      <c r="I180" s="13" t="str">
        <f ca="1">IF(PaymentSchedule[[#This Row],[Pago No. ]]&lt;&gt;"",PaymentSchedule[[#This Row],[Balance inicial ]]*(InterestRate/PaymentsPerYear),"")</f>
        <v/>
      </c>
      <c r="J1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0" s="31"/>
    </row>
    <row r="181" spans="2:11" x14ac:dyDescent="0.2">
      <c r="B181" s="10" t="str">
        <f ca="1">IF(LoanIsGood,IF(ROW()-ROW(PaymentSchedule[[#Headers],[Pago No. ]])&gt;ScheduledNumberOfPayments,"",ROW()-ROW(PaymentSchedule[[#Headers],[Pago No. ]])),"")</f>
        <v/>
      </c>
      <c r="C181" s="12" t="str">
        <f ca="1">IF(PaymentSchedule[[#This Row],[Pago No. ]]&lt;&gt;"",EOMONTH(LoanStartDate,ROW(PaymentSchedule[[#This Row],[Pago No. ]])-ROW(PaymentSchedule[[#Headers],[Pago No. ]])-2)+DAY(LoanStartDate),"")</f>
        <v/>
      </c>
      <c r="D1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1" s="13" t="str">
        <f ca="1">IF(PaymentSchedule[[#This Row],[Pago No. ]]&lt;&gt;"",ScheduledPayment,"")</f>
        <v/>
      </c>
      <c r="F1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1" s="13" t="str">
        <f ca="1">IF(PaymentSchedule[[#This Row],[Pago No. ]]&lt;&gt;"",PaymentSchedule[[#This Row],[TOTAL PAYMENT]]-PaymentSchedule[[#This Row],[Interes]],"")</f>
        <v/>
      </c>
      <c r="I181" s="13" t="str">
        <f ca="1">IF(PaymentSchedule[[#This Row],[Pago No. ]]&lt;&gt;"",PaymentSchedule[[#This Row],[Balance inicial ]]*(InterestRate/PaymentsPerYear),"")</f>
        <v/>
      </c>
      <c r="J1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1" s="31"/>
    </row>
    <row r="182" spans="2:11" x14ac:dyDescent="0.2">
      <c r="B182" s="10" t="str">
        <f ca="1">IF(LoanIsGood,IF(ROW()-ROW(PaymentSchedule[[#Headers],[Pago No. ]])&gt;ScheduledNumberOfPayments,"",ROW()-ROW(PaymentSchedule[[#Headers],[Pago No. ]])),"")</f>
        <v/>
      </c>
      <c r="C182" s="12" t="str">
        <f ca="1">IF(PaymentSchedule[[#This Row],[Pago No. ]]&lt;&gt;"",EOMONTH(LoanStartDate,ROW(PaymentSchedule[[#This Row],[Pago No. ]])-ROW(PaymentSchedule[[#Headers],[Pago No. ]])-2)+DAY(LoanStartDate),"")</f>
        <v/>
      </c>
      <c r="D1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2" s="13" t="str">
        <f ca="1">IF(PaymentSchedule[[#This Row],[Pago No. ]]&lt;&gt;"",ScheduledPayment,"")</f>
        <v/>
      </c>
      <c r="F1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2" s="13" t="str">
        <f ca="1">IF(PaymentSchedule[[#This Row],[Pago No. ]]&lt;&gt;"",PaymentSchedule[[#This Row],[TOTAL PAYMENT]]-PaymentSchedule[[#This Row],[Interes]],"")</f>
        <v/>
      </c>
      <c r="I182" s="13" t="str">
        <f ca="1">IF(PaymentSchedule[[#This Row],[Pago No. ]]&lt;&gt;"",PaymentSchedule[[#This Row],[Balance inicial ]]*(InterestRate/PaymentsPerYear),"")</f>
        <v/>
      </c>
      <c r="J1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2" s="31"/>
    </row>
    <row r="183" spans="2:11" x14ac:dyDescent="0.2">
      <c r="B183" s="10" t="str">
        <f ca="1">IF(LoanIsGood,IF(ROW()-ROW(PaymentSchedule[[#Headers],[Pago No. ]])&gt;ScheduledNumberOfPayments,"",ROW()-ROW(PaymentSchedule[[#Headers],[Pago No. ]])),"")</f>
        <v/>
      </c>
      <c r="C183" s="12" t="str">
        <f ca="1">IF(PaymentSchedule[[#This Row],[Pago No. ]]&lt;&gt;"",EOMONTH(LoanStartDate,ROW(PaymentSchedule[[#This Row],[Pago No. ]])-ROW(PaymentSchedule[[#Headers],[Pago No. ]])-2)+DAY(LoanStartDate),"")</f>
        <v/>
      </c>
      <c r="D1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3" s="13" t="str">
        <f ca="1">IF(PaymentSchedule[[#This Row],[Pago No. ]]&lt;&gt;"",ScheduledPayment,"")</f>
        <v/>
      </c>
      <c r="F1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3" s="13" t="str">
        <f ca="1">IF(PaymentSchedule[[#This Row],[Pago No. ]]&lt;&gt;"",PaymentSchedule[[#This Row],[TOTAL PAYMENT]]-PaymentSchedule[[#This Row],[Interes]],"")</f>
        <v/>
      </c>
      <c r="I183" s="13" t="str">
        <f ca="1">IF(PaymentSchedule[[#This Row],[Pago No. ]]&lt;&gt;"",PaymentSchedule[[#This Row],[Balance inicial ]]*(InterestRate/PaymentsPerYear),"")</f>
        <v/>
      </c>
      <c r="J1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3" s="31"/>
    </row>
    <row r="184" spans="2:11" x14ac:dyDescent="0.2">
      <c r="B184" s="10" t="str">
        <f ca="1">IF(LoanIsGood,IF(ROW()-ROW(PaymentSchedule[[#Headers],[Pago No. ]])&gt;ScheduledNumberOfPayments,"",ROW()-ROW(PaymentSchedule[[#Headers],[Pago No. ]])),"")</f>
        <v/>
      </c>
      <c r="C184" s="12" t="str">
        <f ca="1">IF(PaymentSchedule[[#This Row],[Pago No. ]]&lt;&gt;"",EOMONTH(LoanStartDate,ROW(PaymentSchedule[[#This Row],[Pago No. ]])-ROW(PaymentSchedule[[#Headers],[Pago No. ]])-2)+DAY(LoanStartDate),"")</f>
        <v/>
      </c>
      <c r="D1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4" s="13" t="str">
        <f ca="1">IF(PaymentSchedule[[#This Row],[Pago No. ]]&lt;&gt;"",ScheduledPayment,"")</f>
        <v/>
      </c>
      <c r="F1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4" s="13" t="str">
        <f ca="1">IF(PaymentSchedule[[#This Row],[Pago No. ]]&lt;&gt;"",PaymentSchedule[[#This Row],[TOTAL PAYMENT]]-PaymentSchedule[[#This Row],[Interes]],"")</f>
        <v/>
      </c>
      <c r="I184" s="13" t="str">
        <f ca="1">IF(PaymentSchedule[[#This Row],[Pago No. ]]&lt;&gt;"",PaymentSchedule[[#This Row],[Balance inicial ]]*(InterestRate/PaymentsPerYear),"")</f>
        <v/>
      </c>
      <c r="J1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4" s="31"/>
    </row>
    <row r="185" spans="2:11" x14ac:dyDescent="0.2">
      <c r="B185" s="10" t="str">
        <f ca="1">IF(LoanIsGood,IF(ROW()-ROW(PaymentSchedule[[#Headers],[Pago No. ]])&gt;ScheduledNumberOfPayments,"",ROW()-ROW(PaymentSchedule[[#Headers],[Pago No. ]])),"")</f>
        <v/>
      </c>
      <c r="C185" s="12" t="str">
        <f ca="1">IF(PaymentSchedule[[#This Row],[Pago No. ]]&lt;&gt;"",EOMONTH(LoanStartDate,ROW(PaymentSchedule[[#This Row],[Pago No. ]])-ROW(PaymentSchedule[[#Headers],[Pago No. ]])-2)+DAY(LoanStartDate),"")</f>
        <v/>
      </c>
      <c r="D1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5" s="13" t="str">
        <f ca="1">IF(PaymentSchedule[[#This Row],[Pago No. ]]&lt;&gt;"",ScheduledPayment,"")</f>
        <v/>
      </c>
      <c r="F1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5" s="13" t="str">
        <f ca="1">IF(PaymentSchedule[[#This Row],[Pago No. ]]&lt;&gt;"",PaymentSchedule[[#This Row],[TOTAL PAYMENT]]-PaymentSchedule[[#This Row],[Interes]],"")</f>
        <v/>
      </c>
      <c r="I185" s="13" t="str">
        <f ca="1">IF(PaymentSchedule[[#This Row],[Pago No. ]]&lt;&gt;"",PaymentSchedule[[#This Row],[Balance inicial ]]*(InterestRate/PaymentsPerYear),"")</f>
        <v/>
      </c>
      <c r="J1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5" s="31"/>
    </row>
    <row r="186" spans="2:11" x14ac:dyDescent="0.2">
      <c r="B186" s="10" t="str">
        <f ca="1">IF(LoanIsGood,IF(ROW()-ROW(PaymentSchedule[[#Headers],[Pago No. ]])&gt;ScheduledNumberOfPayments,"",ROW()-ROW(PaymentSchedule[[#Headers],[Pago No. ]])),"")</f>
        <v/>
      </c>
      <c r="C186" s="12" t="str">
        <f ca="1">IF(PaymentSchedule[[#This Row],[Pago No. ]]&lt;&gt;"",EOMONTH(LoanStartDate,ROW(PaymentSchedule[[#This Row],[Pago No. ]])-ROW(PaymentSchedule[[#Headers],[Pago No. ]])-2)+DAY(LoanStartDate),"")</f>
        <v/>
      </c>
      <c r="D1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6" s="13" t="str">
        <f ca="1">IF(PaymentSchedule[[#This Row],[Pago No. ]]&lt;&gt;"",ScheduledPayment,"")</f>
        <v/>
      </c>
      <c r="F1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6" s="13" t="str">
        <f ca="1">IF(PaymentSchedule[[#This Row],[Pago No. ]]&lt;&gt;"",PaymentSchedule[[#This Row],[TOTAL PAYMENT]]-PaymentSchedule[[#This Row],[Interes]],"")</f>
        <v/>
      </c>
      <c r="I186" s="13" t="str">
        <f ca="1">IF(PaymentSchedule[[#This Row],[Pago No. ]]&lt;&gt;"",PaymentSchedule[[#This Row],[Balance inicial ]]*(InterestRate/PaymentsPerYear),"")</f>
        <v/>
      </c>
      <c r="J1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6" s="31"/>
    </row>
    <row r="187" spans="2:11" x14ac:dyDescent="0.2">
      <c r="B187" s="10" t="str">
        <f ca="1">IF(LoanIsGood,IF(ROW()-ROW(PaymentSchedule[[#Headers],[Pago No. ]])&gt;ScheduledNumberOfPayments,"",ROW()-ROW(PaymentSchedule[[#Headers],[Pago No. ]])),"")</f>
        <v/>
      </c>
      <c r="C187" s="12" t="str">
        <f ca="1">IF(PaymentSchedule[[#This Row],[Pago No. ]]&lt;&gt;"",EOMONTH(LoanStartDate,ROW(PaymentSchedule[[#This Row],[Pago No. ]])-ROW(PaymentSchedule[[#Headers],[Pago No. ]])-2)+DAY(LoanStartDate),"")</f>
        <v/>
      </c>
      <c r="D1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7" s="13" t="str">
        <f ca="1">IF(PaymentSchedule[[#This Row],[Pago No. ]]&lt;&gt;"",ScheduledPayment,"")</f>
        <v/>
      </c>
      <c r="F1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7" s="13" t="str">
        <f ca="1">IF(PaymentSchedule[[#This Row],[Pago No. ]]&lt;&gt;"",PaymentSchedule[[#This Row],[TOTAL PAYMENT]]-PaymentSchedule[[#This Row],[Interes]],"")</f>
        <v/>
      </c>
      <c r="I187" s="13" t="str">
        <f ca="1">IF(PaymentSchedule[[#This Row],[Pago No. ]]&lt;&gt;"",PaymentSchedule[[#This Row],[Balance inicial ]]*(InterestRate/PaymentsPerYear),"")</f>
        <v/>
      </c>
      <c r="J1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7" s="31"/>
    </row>
    <row r="188" spans="2:11" x14ac:dyDescent="0.2">
      <c r="B188" s="10" t="str">
        <f ca="1">IF(LoanIsGood,IF(ROW()-ROW(PaymentSchedule[[#Headers],[Pago No. ]])&gt;ScheduledNumberOfPayments,"",ROW()-ROW(PaymentSchedule[[#Headers],[Pago No. ]])),"")</f>
        <v/>
      </c>
      <c r="C188" s="12" t="str">
        <f ca="1">IF(PaymentSchedule[[#This Row],[Pago No. ]]&lt;&gt;"",EOMONTH(LoanStartDate,ROW(PaymentSchedule[[#This Row],[Pago No. ]])-ROW(PaymentSchedule[[#Headers],[Pago No. ]])-2)+DAY(LoanStartDate),"")</f>
        <v/>
      </c>
      <c r="D1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8" s="13" t="str">
        <f ca="1">IF(PaymentSchedule[[#This Row],[Pago No. ]]&lt;&gt;"",ScheduledPayment,"")</f>
        <v/>
      </c>
      <c r="F1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8" s="13" t="str">
        <f ca="1">IF(PaymentSchedule[[#This Row],[Pago No. ]]&lt;&gt;"",PaymentSchedule[[#This Row],[TOTAL PAYMENT]]-PaymentSchedule[[#This Row],[Interes]],"")</f>
        <v/>
      </c>
      <c r="I188" s="13" t="str">
        <f ca="1">IF(PaymentSchedule[[#This Row],[Pago No. ]]&lt;&gt;"",PaymentSchedule[[#This Row],[Balance inicial ]]*(InterestRate/PaymentsPerYear),"")</f>
        <v/>
      </c>
      <c r="J1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8" s="31"/>
    </row>
    <row r="189" spans="2:11" x14ac:dyDescent="0.2">
      <c r="B189" s="10" t="str">
        <f ca="1">IF(LoanIsGood,IF(ROW()-ROW(PaymentSchedule[[#Headers],[Pago No. ]])&gt;ScheduledNumberOfPayments,"",ROW()-ROW(PaymentSchedule[[#Headers],[Pago No. ]])),"")</f>
        <v/>
      </c>
      <c r="C189" s="12" t="str">
        <f ca="1">IF(PaymentSchedule[[#This Row],[Pago No. ]]&lt;&gt;"",EOMONTH(LoanStartDate,ROW(PaymentSchedule[[#This Row],[Pago No. ]])-ROW(PaymentSchedule[[#Headers],[Pago No. ]])-2)+DAY(LoanStartDate),"")</f>
        <v/>
      </c>
      <c r="D1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9" s="13" t="str">
        <f ca="1">IF(PaymentSchedule[[#This Row],[Pago No. ]]&lt;&gt;"",ScheduledPayment,"")</f>
        <v/>
      </c>
      <c r="F1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9" s="13" t="str">
        <f ca="1">IF(PaymentSchedule[[#This Row],[Pago No. ]]&lt;&gt;"",PaymentSchedule[[#This Row],[TOTAL PAYMENT]]-PaymentSchedule[[#This Row],[Interes]],"")</f>
        <v/>
      </c>
      <c r="I189" s="13" t="str">
        <f ca="1">IF(PaymentSchedule[[#This Row],[Pago No. ]]&lt;&gt;"",PaymentSchedule[[#This Row],[Balance inicial ]]*(InterestRate/PaymentsPerYear),"")</f>
        <v/>
      </c>
      <c r="J1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9" s="31"/>
    </row>
    <row r="190" spans="2:11" x14ac:dyDescent="0.2">
      <c r="B190" s="10" t="str">
        <f ca="1">IF(LoanIsGood,IF(ROW()-ROW(PaymentSchedule[[#Headers],[Pago No. ]])&gt;ScheduledNumberOfPayments,"",ROW()-ROW(PaymentSchedule[[#Headers],[Pago No. ]])),"")</f>
        <v/>
      </c>
      <c r="C190" s="12" t="str">
        <f ca="1">IF(PaymentSchedule[[#This Row],[Pago No. ]]&lt;&gt;"",EOMONTH(LoanStartDate,ROW(PaymentSchedule[[#This Row],[Pago No. ]])-ROW(PaymentSchedule[[#Headers],[Pago No. ]])-2)+DAY(LoanStartDate),"")</f>
        <v/>
      </c>
      <c r="D1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0" s="13" t="str">
        <f ca="1">IF(PaymentSchedule[[#This Row],[Pago No. ]]&lt;&gt;"",ScheduledPayment,"")</f>
        <v/>
      </c>
      <c r="F1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0" s="13" t="str">
        <f ca="1">IF(PaymentSchedule[[#This Row],[Pago No. ]]&lt;&gt;"",PaymentSchedule[[#This Row],[TOTAL PAYMENT]]-PaymentSchedule[[#This Row],[Interes]],"")</f>
        <v/>
      </c>
      <c r="I190" s="13" t="str">
        <f ca="1">IF(PaymentSchedule[[#This Row],[Pago No. ]]&lt;&gt;"",PaymentSchedule[[#This Row],[Balance inicial ]]*(InterestRate/PaymentsPerYear),"")</f>
        <v/>
      </c>
      <c r="J1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0" s="31"/>
    </row>
    <row r="191" spans="2:11" x14ac:dyDescent="0.2">
      <c r="B191" s="10" t="str">
        <f ca="1">IF(LoanIsGood,IF(ROW()-ROW(PaymentSchedule[[#Headers],[Pago No. ]])&gt;ScheduledNumberOfPayments,"",ROW()-ROW(PaymentSchedule[[#Headers],[Pago No. ]])),"")</f>
        <v/>
      </c>
      <c r="C191" s="12" t="str">
        <f ca="1">IF(PaymentSchedule[[#This Row],[Pago No. ]]&lt;&gt;"",EOMONTH(LoanStartDate,ROW(PaymentSchedule[[#This Row],[Pago No. ]])-ROW(PaymentSchedule[[#Headers],[Pago No. ]])-2)+DAY(LoanStartDate),"")</f>
        <v/>
      </c>
      <c r="D1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1" s="13" t="str">
        <f ca="1">IF(PaymentSchedule[[#This Row],[Pago No. ]]&lt;&gt;"",ScheduledPayment,"")</f>
        <v/>
      </c>
      <c r="F1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1" s="13" t="str">
        <f ca="1">IF(PaymentSchedule[[#This Row],[Pago No. ]]&lt;&gt;"",PaymentSchedule[[#This Row],[TOTAL PAYMENT]]-PaymentSchedule[[#This Row],[Interes]],"")</f>
        <v/>
      </c>
      <c r="I191" s="13" t="str">
        <f ca="1">IF(PaymentSchedule[[#This Row],[Pago No. ]]&lt;&gt;"",PaymentSchedule[[#This Row],[Balance inicial ]]*(InterestRate/PaymentsPerYear),"")</f>
        <v/>
      </c>
      <c r="J1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1" s="31"/>
    </row>
    <row r="192" spans="2:11" x14ac:dyDescent="0.2">
      <c r="B192" s="10" t="str">
        <f ca="1">IF(LoanIsGood,IF(ROW()-ROW(PaymentSchedule[[#Headers],[Pago No. ]])&gt;ScheduledNumberOfPayments,"",ROW()-ROW(PaymentSchedule[[#Headers],[Pago No. ]])),"")</f>
        <v/>
      </c>
      <c r="C192" s="12" t="str">
        <f ca="1">IF(PaymentSchedule[[#This Row],[Pago No. ]]&lt;&gt;"",EOMONTH(LoanStartDate,ROW(PaymentSchedule[[#This Row],[Pago No. ]])-ROW(PaymentSchedule[[#Headers],[Pago No. ]])-2)+DAY(LoanStartDate),"")</f>
        <v/>
      </c>
      <c r="D1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2" s="13" t="str">
        <f ca="1">IF(PaymentSchedule[[#This Row],[Pago No. ]]&lt;&gt;"",ScheduledPayment,"")</f>
        <v/>
      </c>
      <c r="F1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2" s="13" t="str">
        <f ca="1">IF(PaymentSchedule[[#This Row],[Pago No. ]]&lt;&gt;"",PaymentSchedule[[#This Row],[TOTAL PAYMENT]]-PaymentSchedule[[#This Row],[Interes]],"")</f>
        <v/>
      </c>
      <c r="I192" s="13" t="str">
        <f ca="1">IF(PaymentSchedule[[#This Row],[Pago No. ]]&lt;&gt;"",PaymentSchedule[[#This Row],[Balance inicial ]]*(InterestRate/PaymentsPerYear),"")</f>
        <v/>
      </c>
      <c r="J1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2" s="31"/>
    </row>
    <row r="193" spans="2:11" x14ac:dyDescent="0.2">
      <c r="B193" s="10" t="str">
        <f ca="1">IF(LoanIsGood,IF(ROW()-ROW(PaymentSchedule[[#Headers],[Pago No. ]])&gt;ScheduledNumberOfPayments,"",ROW()-ROW(PaymentSchedule[[#Headers],[Pago No. ]])),"")</f>
        <v/>
      </c>
      <c r="C193" s="12" t="str">
        <f ca="1">IF(PaymentSchedule[[#This Row],[Pago No. ]]&lt;&gt;"",EOMONTH(LoanStartDate,ROW(PaymentSchedule[[#This Row],[Pago No. ]])-ROW(PaymentSchedule[[#Headers],[Pago No. ]])-2)+DAY(LoanStartDate),"")</f>
        <v/>
      </c>
      <c r="D1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3" s="13" t="str">
        <f ca="1">IF(PaymentSchedule[[#This Row],[Pago No. ]]&lt;&gt;"",ScheduledPayment,"")</f>
        <v/>
      </c>
      <c r="F1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3" s="13" t="str">
        <f ca="1">IF(PaymentSchedule[[#This Row],[Pago No. ]]&lt;&gt;"",PaymentSchedule[[#This Row],[TOTAL PAYMENT]]-PaymentSchedule[[#This Row],[Interes]],"")</f>
        <v/>
      </c>
      <c r="I193" s="13" t="str">
        <f ca="1">IF(PaymentSchedule[[#This Row],[Pago No. ]]&lt;&gt;"",PaymentSchedule[[#This Row],[Balance inicial ]]*(InterestRate/PaymentsPerYear),"")</f>
        <v/>
      </c>
      <c r="J1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3" s="31"/>
    </row>
    <row r="194" spans="2:11" x14ac:dyDescent="0.2">
      <c r="B194" s="10" t="str">
        <f ca="1">IF(LoanIsGood,IF(ROW()-ROW(PaymentSchedule[[#Headers],[Pago No. ]])&gt;ScheduledNumberOfPayments,"",ROW()-ROW(PaymentSchedule[[#Headers],[Pago No. ]])),"")</f>
        <v/>
      </c>
      <c r="C194" s="12" t="str">
        <f ca="1">IF(PaymentSchedule[[#This Row],[Pago No. ]]&lt;&gt;"",EOMONTH(LoanStartDate,ROW(PaymentSchedule[[#This Row],[Pago No. ]])-ROW(PaymentSchedule[[#Headers],[Pago No. ]])-2)+DAY(LoanStartDate),"")</f>
        <v/>
      </c>
      <c r="D1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4" s="13" t="str">
        <f ca="1">IF(PaymentSchedule[[#This Row],[Pago No. ]]&lt;&gt;"",ScheduledPayment,"")</f>
        <v/>
      </c>
      <c r="F1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4" s="13" t="str">
        <f ca="1">IF(PaymentSchedule[[#This Row],[Pago No. ]]&lt;&gt;"",PaymentSchedule[[#This Row],[TOTAL PAYMENT]]-PaymentSchedule[[#This Row],[Interes]],"")</f>
        <v/>
      </c>
      <c r="I194" s="13" t="str">
        <f ca="1">IF(PaymentSchedule[[#This Row],[Pago No. ]]&lt;&gt;"",PaymentSchedule[[#This Row],[Balance inicial ]]*(InterestRate/PaymentsPerYear),"")</f>
        <v/>
      </c>
      <c r="J1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4" s="31"/>
    </row>
    <row r="195" spans="2:11" x14ac:dyDescent="0.2">
      <c r="B195" s="10" t="str">
        <f ca="1">IF(LoanIsGood,IF(ROW()-ROW(PaymentSchedule[[#Headers],[Pago No. ]])&gt;ScheduledNumberOfPayments,"",ROW()-ROW(PaymentSchedule[[#Headers],[Pago No. ]])),"")</f>
        <v/>
      </c>
      <c r="C195" s="12" t="str">
        <f ca="1">IF(PaymentSchedule[[#This Row],[Pago No. ]]&lt;&gt;"",EOMONTH(LoanStartDate,ROW(PaymentSchedule[[#This Row],[Pago No. ]])-ROW(PaymentSchedule[[#Headers],[Pago No. ]])-2)+DAY(LoanStartDate),"")</f>
        <v/>
      </c>
      <c r="D1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5" s="13" t="str">
        <f ca="1">IF(PaymentSchedule[[#This Row],[Pago No. ]]&lt;&gt;"",ScheduledPayment,"")</f>
        <v/>
      </c>
      <c r="F1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5" s="13" t="str">
        <f ca="1">IF(PaymentSchedule[[#This Row],[Pago No. ]]&lt;&gt;"",PaymentSchedule[[#This Row],[TOTAL PAYMENT]]-PaymentSchedule[[#This Row],[Interes]],"")</f>
        <v/>
      </c>
      <c r="I195" s="13" t="str">
        <f ca="1">IF(PaymentSchedule[[#This Row],[Pago No. ]]&lt;&gt;"",PaymentSchedule[[#This Row],[Balance inicial ]]*(InterestRate/PaymentsPerYear),"")</f>
        <v/>
      </c>
      <c r="J1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5" s="31"/>
    </row>
    <row r="196" spans="2:11" x14ac:dyDescent="0.2">
      <c r="B196" s="10" t="str">
        <f ca="1">IF(LoanIsGood,IF(ROW()-ROW(PaymentSchedule[[#Headers],[Pago No. ]])&gt;ScheduledNumberOfPayments,"",ROW()-ROW(PaymentSchedule[[#Headers],[Pago No. ]])),"")</f>
        <v/>
      </c>
      <c r="C196" s="12" t="str">
        <f ca="1">IF(PaymentSchedule[[#This Row],[Pago No. ]]&lt;&gt;"",EOMONTH(LoanStartDate,ROW(PaymentSchedule[[#This Row],[Pago No. ]])-ROW(PaymentSchedule[[#Headers],[Pago No. ]])-2)+DAY(LoanStartDate),"")</f>
        <v/>
      </c>
      <c r="D1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6" s="13" t="str">
        <f ca="1">IF(PaymentSchedule[[#This Row],[Pago No. ]]&lt;&gt;"",ScheduledPayment,"")</f>
        <v/>
      </c>
      <c r="F1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6" s="13" t="str">
        <f ca="1">IF(PaymentSchedule[[#This Row],[Pago No. ]]&lt;&gt;"",PaymentSchedule[[#This Row],[TOTAL PAYMENT]]-PaymentSchedule[[#This Row],[Interes]],"")</f>
        <v/>
      </c>
      <c r="I196" s="13" t="str">
        <f ca="1">IF(PaymentSchedule[[#This Row],[Pago No. ]]&lt;&gt;"",PaymentSchedule[[#This Row],[Balance inicial ]]*(InterestRate/PaymentsPerYear),"")</f>
        <v/>
      </c>
      <c r="J1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6" s="31"/>
    </row>
    <row r="197" spans="2:11" x14ac:dyDescent="0.2">
      <c r="B197" s="10" t="str">
        <f ca="1">IF(LoanIsGood,IF(ROW()-ROW(PaymentSchedule[[#Headers],[Pago No. ]])&gt;ScheduledNumberOfPayments,"",ROW()-ROW(PaymentSchedule[[#Headers],[Pago No. ]])),"")</f>
        <v/>
      </c>
      <c r="C197" s="12" t="str">
        <f ca="1">IF(PaymentSchedule[[#This Row],[Pago No. ]]&lt;&gt;"",EOMONTH(LoanStartDate,ROW(PaymentSchedule[[#This Row],[Pago No. ]])-ROW(PaymentSchedule[[#Headers],[Pago No. ]])-2)+DAY(LoanStartDate),"")</f>
        <v/>
      </c>
      <c r="D1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7" s="13" t="str">
        <f ca="1">IF(PaymentSchedule[[#This Row],[Pago No. ]]&lt;&gt;"",ScheduledPayment,"")</f>
        <v/>
      </c>
      <c r="F1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7" s="13" t="str">
        <f ca="1">IF(PaymentSchedule[[#This Row],[Pago No. ]]&lt;&gt;"",PaymentSchedule[[#This Row],[TOTAL PAYMENT]]-PaymentSchedule[[#This Row],[Interes]],"")</f>
        <v/>
      </c>
      <c r="I197" s="13" t="str">
        <f ca="1">IF(PaymentSchedule[[#This Row],[Pago No. ]]&lt;&gt;"",PaymentSchedule[[#This Row],[Balance inicial ]]*(InterestRate/PaymentsPerYear),"")</f>
        <v/>
      </c>
      <c r="J1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7" s="31"/>
    </row>
    <row r="198" spans="2:11" x14ac:dyDescent="0.2">
      <c r="B198" s="10" t="str">
        <f ca="1">IF(LoanIsGood,IF(ROW()-ROW(PaymentSchedule[[#Headers],[Pago No. ]])&gt;ScheduledNumberOfPayments,"",ROW()-ROW(PaymentSchedule[[#Headers],[Pago No. ]])),"")</f>
        <v/>
      </c>
      <c r="C198" s="12" t="str">
        <f ca="1">IF(PaymentSchedule[[#This Row],[Pago No. ]]&lt;&gt;"",EOMONTH(LoanStartDate,ROW(PaymentSchedule[[#This Row],[Pago No. ]])-ROW(PaymentSchedule[[#Headers],[Pago No. ]])-2)+DAY(LoanStartDate),"")</f>
        <v/>
      </c>
      <c r="D1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8" s="13" t="str">
        <f ca="1">IF(PaymentSchedule[[#This Row],[Pago No. ]]&lt;&gt;"",ScheduledPayment,"")</f>
        <v/>
      </c>
      <c r="F1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8" s="13" t="str">
        <f ca="1">IF(PaymentSchedule[[#This Row],[Pago No. ]]&lt;&gt;"",PaymentSchedule[[#This Row],[TOTAL PAYMENT]]-PaymentSchedule[[#This Row],[Interes]],"")</f>
        <v/>
      </c>
      <c r="I198" s="13" t="str">
        <f ca="1">IF(PaymentSchedule[[#This Row],[Pago No. ]]&lt;&gt;"",PaymentSchedule[[#This Row],[Balance inicial ]]*(InterestRate/PaymentsPerYear),"")</f>
        <v/>
      </c>
      <c r="J1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8" s="31"/>
    </row>
    <row r="199" spans="2:11" x14ac:dyDescent="0.2">
      <c r="B199" s="10" t="str">
        <f ca="1">IF(LoanIsGood,IF(ROW()-ROW(PaymentSchedule[[#Headers],[Pago No. ]])&gt;ScheduledNumberOfPayments,"",ROW()-ROW(PaymentSchedule[[#Headers],[Pago No. ]])),"")</f>
        <v/>
      </c>
      <c r="C199" s="12" t="str">
        <f ca="1">IF(PaymentSchedule[[#This Row],[Pago No. ]]&lt;&gt;"",EOMONTH(LoanStartDate,ROW(PaymentSchedule[[#This Row],[Pago No. ]])-ROW(PaymentSchedule[[#Headers],[Pago No. ]])-2)+DAY(LoanStartDate),"")</f>
        <v/>
      </c>
      <c r="D1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9" s="13" t="str">
        <f ca="1">IF(PaymentSchedule[[#This Row],[Pago No. ]]&lt;&gt;"",ScheduledPayment,"")</f>
        <v/>
      </c>
      <c r="F1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9" s="13" t="str">
        <f ca="1">IF(PaymentSchedule[[#This Row],[Pago No. ]]&lt;&gt;"",PaymentSchedule[[#This Row],[TOTAL PAYMENT]]-PaymentSchedule[[#This Row],[Interes]],"")</f>
        <v/>
      </c>
      <c r="I199" s="13" t="str">
        <f ca="1">IF(PaymentSchedule[[#This Row],[Pago No. ]]&lt;&gt;"",PaymentSchedule[[#This Row],[Balance inicial ]]*(InterestRate/PaymentsPerYear),"")</f>
        <v/>
      </c>
      <c r="J1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9" s="31"/>
    </row>
    <row r="200" spans="2:11" x14ac:dyDescent="0.2">
      <c r="B200" s="10" t="str">
        <f ca="1">IF(LoanIsGood,IF(ROW()-ROW(PaymentSchedule[[#Headers],[Pago No. ]])&gt;ScheduledNumberOfPayments,"",ROW()-ROW(PaymentSchedule[[#Headers],[Pago No. ]])),"")</f>
        <v/>
      </c>
      <c r="C200" s="12" t="str">
        <f ca="1">IF(PaymentSchedule[[#This Row],[Pago No. ]]&lt;&gt;"",EOMONTH(LoanStartDate,ROW(PaymentSchedule[[#This Row],[Pago No. ]])-ROW(PaymentSchedule[[#Headers],[Pago No. ]])-2)+DAY(LoanStartDate),"")</f>
        <v/>
      </c>
      <c r="D2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0" s="13" t="str">
        <f ca="1">IF(PaymentSchedule[[#This Row],[Pago No. ]]&lt;&gt;"",ScheduledPayment,"")</f>
        <v/>
      </c>
      <c r="F2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0" s="13" t="str">
        <f ca="1">IF(PaymentSchedule[[#This Row],[Pago No. ]]&lt;&gt;"",PaymentSchedule[[#This Row],[TOTAL PAYMENT]]-PaymentSchedule[[#This Row],[Interes]],"")</f>
        <v/>
      </c>
      <c r="I200" s="13" t="str">
        <f ca="1">IF(PaymentSchedule[[#This Row],[Pago No. ]]&lt;&gt;"",PaymentSchedule[[#This Row],[Balance inicial ]]*(InterestRate/PaymentsPerYear),"")</f>
        <v/>
      </c>
      <c r="J2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0" s="31"/>
    </row>
    <row r="201" spans="2:11" x14ac:dyDescent="0.2">
      <c r="B201" s="10" t="str">
        <f ca="1">IF(LoanIsGood,IF(ROW()-ROW(PaymentSchedule[[#Headers],[Pago No. ]])&gt;ScheduledNumberOfPayments,"",ROW()-ROW(PaymentSchedule[[#Headers],[Pago No. ]])),"")</f>
        <v/>
      </c>
      <c r="C201" s="12" t="str">
        <f ca="1">IF(PaymentSchedule[[#This Row],[Pago No. ]]&lt;&gt;"",EOMONTH(LoanStartDate,ROW(PaymentSchedule[[#This Row],[Pago No. ]])-ROW(PaymentSchedule[[#Headers],[Pago No. ]])-2)+DAY(LoanStartDate),"")</f>
        <v/>
      </c>
      <c r="D2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1" s="13" t="str">
        <f ca="1">IF(PaymentSchedule[[#This Row],[Pago No. ]]&lt;&gt;"",ScheduledPayment,"")</f>
        <v/>
      </c>
      <c r="F2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1" s="13" t="str">
        <f ca="1">IF(PaymentSchedule[[#This Row],[Pago No. ]]&lt;&gt;"",PaymentSchedule[[#This Row],[TOTAL PAYMENT]]-PaymentSchedule[[#This Row],[Interes]],"")</f>
        <v/>
      </c>
      <c r="I201" s="13" t="str">
        <f ca="1">IF(PaymentSchedule[[#This Row],[Pago No. ]]&lt;&gt;"",PaymentSchedule[[#This Row],[Balance inicial ]]*(InterestRate/PaymentsPerYear),"")</f>
        <v/>
      </c>
      <c r="J2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1" s="31"/>
    </row>
    <row r="202" spans="2:11" x14ac:dyDescent="0.2">
      <c r="B202" s="10" t="str">
        <f ca="1">IF(LoanIsGood,IF(ROW()-ROW(PaymentSchedule[[#Headers],[Pago No. ]])&gt;ScheduledNumberOfPayments,"",ROW()-ROW(PaymentSchedule[[#Headers],[Pago No. ]])),"")</f>
        <v/>
      </c>
      <c r="C202" s="12" t="str">
        <f ca="1">IF(PaymentSchedule[[#This Row],[Pago No. ]]&lt;&gt;"",EOMONTH(LoanStartDate,ROW(PaymentSchedule[[#This Row],[Pago No. ]])-ROW(PaymentSchedule[[#Headers],[Pago No. ]])-2)+DAY(LoanStartDate),"")</f>
        <v/>
      </c>
      <c r="D2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2" s="13" t="str">
        <f ca="1">IF(PaymentSchedule[[#This Row],[Pago No. ]]&lt;&gt;"",ScheduledPayment,"")</f>
        <v/>
      </c>
      <c r="F2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2" s="13" t="str">
        <f ca="1">IF(PaymentSchedule[[#This Row],[Pago No. ]]&lt;&gt;"",PaymentSchedule[[#This Row],[TOTAL PAYMENT]]-PaymentSchedule[[#This Row],[Interes]],"")</f>
        <v/>
      </c>
      <c r="I202" s="13" t="str">
        <f ca="1">IF(PaymentSchedule[[#This Row],[Pago No. ]]&lt;&gt;"",PaymentSchedule[[#This Row],[Balance inicial ]]*(InterestRate/PaymentsPerYear),"")</f>
        <v/>
      </c>
      <c r="J2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2" s="31"/>
    </row>
    <row r="203" spans="2:11" x14ac:dyDescent="0.2">
      <c r="B203" s="10" t="str">
        <f ca="1">IF(LoanIsGood,IF(ROW()-ROW(PaymentSchedule[[#Headers],[Pago No. ]])&gt;ScheduledNumberOfPayments,"",ROW()-ROW(PaymentSchedule[[#Headers],[Pago No. ]])),"")</f>
        <v/>
      </c>
      <c r="C203" s="12" t="str">
        <f ca="1">IF(PaymentSchedule[[#This Row],[Pago No. ]]&lt;&gt;"",EOMONTH(LoanStartDate,ROW(PaymentSchedule[[#This Row],[Pago No. ]])-ROW(PaymentSchedule[[#Headers],[Pago No. ]])-2)+DAY(LoanStartDate),"")</f>
        <v/>
      </c>
      <c r="D2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3" s="13" t="str">
        <f ca="1">IF(PaymentSchedule[[#This Row],[Pago No. ]]&lt;&gt;"",ScheduledPayment,"")</f>
        <v/>
      </c>
      <c r="F2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3" s="13" t="str">
        <f ca="1">IF(PaymentSchedule[[#This Row],[Pago No. ]]&lt;&gt;"",PaymentSchedule[[#This Row],[TOTAL PAYMENT]]-PaymentSchedule[[#This Row],[Interes]],"")</f>
        <v/>
      </c>
      <c r="I203" s="13" t="str">
        <f ca="1">IF(PaymentSchedule[[#This Row],[Pago No. ]]&lt;&gt;"",PaymentSchedule[[#This Row],[Balance inicial ]]*(InterestRate/PaymentsPerYear),"")</f>
        <v/>
      </c>
      <c r="J2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3" s="31"/>
    </row>
    <row r="204" spans="2:11" x14ac:dyDescent="0.2">
      <c r="B204" s="10" t="str">
        <f ca="1">IF(LoanIsGood,IF(ROW()-ROW(PaymentSchedule[[#Headers],[Pago No. ]])&gt;ScheduledNumberOfPayments,"",ROW()-ROW(PaymentSchedule[[#Headers],[Pago No. ]])),"")</f>
        <v/>
      </c>
      <c r="C204" s="12" t="str">
        <f ca="1">IF(PaymentSchedule[[#This Row],[Pago No. ]]&lt;&gt;"",EOMONTH(LoanStartDate,ROW(PaymentSchedule[[#This Row],[Pago No. ]])-ROW(PaymentSchedule[[#Headers],[Pago No. ]])-2)+DAY(LoanStartDate),"")</f>
        <v/>
      </c>
      <c r="D2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4" s="13" t="str">
        <f ca="1">IF(PaymentSchedule[[#This Row],[Pago No. ]]&lt;&gt;"",ScheduledPayment,"")</f>
        <v/>
      </c>
      <c r="F2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4" s="13" t="str">
        <f ca="1">IF(PaymentSchedule[[#This Row],[Pago No. ]]&lt;&gt;"",PaymentSchedule[[#This Row],[TOTAL PAYMENT]]-PaymentSchedule[[#This Row],[Interes]],"")</f>
        <v/>
      </c>
      <c r="I204" s="13" t="str">
        <f ca="1">IF(PaymentSchedule[[#This Row],[Pago No. ]]&lt;&gt;"",PaymentSchedule[[#This Row],[Balance inicial ]]*(InterestRate/PaymentsPerYear),"")</f>
        <v/>
      </c>
      <c r="J2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4" s="31"/>
    </row>
    <row r="205" spans="2:11" x14ac:dyDescent="0.2">
      <c r="B205" s="10" t="str">
        <f ca="1">IF(LoanIsGood,IF(ROW()-ROW(PaymentSchedule[[#Headers],[Pago No. ]])&gt;ScheduledNumberOfPayments,"",ROW()-ROW(PaymentSchedule[[#Headers],[Pago No. ]])),"")</f>
        <v/>
      </c>
      <c r="C205" s="12" t="str">
        <f ca="1">IF(PaymentSchedule[[#This Row],[Pago No. ]]&lt;&gt;"",EOMONTH(LoanStartDate,ROW(PaymentSchedule[[#This Row],[Pago No. ]])-ROW(PaymentSchedule[[#Headers],[Pago No. ]])-2)+DAY(LoanStartDate),"")</f>
        <v/>
      </c>
      <c r="D2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5" s="13" t="str">
        <f ca="1">IF(PaymentSchedule[[#This Row],[Pago No. ]]&lt;&gt;"",ScheduledPayment,"")</f>
        <v/>
      </c>
      <c r="F2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5" s="13" t="str">
        <f ca="1">IF(PaymentSchedule[[#This Row],[Pago No. ]]&lt;&gt;"",PaymentSchedule[[#This Row],[TOTAL PAYMENT]]-PaymentSchedule[[#This Row],[Interes]],"")</f>
        <v/>
      </c>
      <c r="I205" s="13" t="str">
        <f ca="1">IF(PaymentSchedule[[#This Row],[Pago No. ]]&lt;&gt;"",PaymentSchedule[[#This Row],[Balance inicial ]]*(InterestRate/PaymentsPerYear),"")</f>
        <v/>
      </c>
      <c r="J2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5" s="31"/>
    </row>
    <row r="206" spans="2:11" x14ac:dyDescent="0.2">
      <c r="B206" s="10" t="str">
        <f ca="1">IF(LoanIsGood,IF(ROW()-ROW(PaymentSchedule[[#Headers],[Pago No. ]])&gt;ScheduledNumberOfPayments,"",ROW()-ROW(PaymentSchedule[[#Headers],[Pago No. ]])),"")</f>
        <v/>
      </c>
      <c r="C206" s="12" t="str">
        <f ca="1">IF(PaymentSchedule[[#This Row],[Pago No. ]]&lt;&gt;"",EOMONTH(LoanStartDate,ROW(PaymentSchedule[[#This Row],[Pago No. ]])-ROW(PaymentSchedule[[#Headers],[Pago No. ]])-2)+DAY(LoanStartDate),"")</f>
        <v/>
      </c>
      <c r="D2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6" s="13" t="str">
        <f ca="1">IF(PaymentSchedule[[#This Row],[Pago No. ]]&lt;&gt;"",ScheduledPayment,"")</f>
        <v/>
      </c>
      <c r="F2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6" s="13" t="str">
        <f ca="1">IF(PaymentSchedule[[#This Row],[Pago No. ]]&lt;&gt;"",PaymentSchedule[[#This Row],[TOTAL PAYMENT]]-PaymentSchedule[[#This Row],[Interes]],"")</f>
        <v/>
      </c>
      <c r="I206" s="13" t="str">
        <f ca="1">IF(PaymentSchedule[[#This Row],[Pago No. ]]&lt;&gt;"",PaymentSchedule[[#This Row],[Balance inicial ]]*(InterestRate/PaymentsPerYear),"")</f>
        <v/>
      </c>
      <c r="J2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6" s="31"/>
    </row>
    <row r="207" spans="2:11" x14ac:dyDescent="0.2">
      <c r="B207" s="10" t="str">
        <f ca="1">IF(LoanIsGood,IF(ROW()-ROW(PaymentSchedule[[#Headers],[Pago No. ]])&gt;ScheduledNumberOfPayments,"",ROW()-ROW(PaymentSchedule[[#Headers],[Pago No. ]])),"")</f>
        <v/>
      </c>
      <c r="C207" s="12" t="str">
        <f ca="1">IF(PaymentSchedule[[#This Row],[Pago No. ]]&lt;&gt;"",EOMONTH(LoanStartDate,ROW(PaymentSchedule[[#This Row],[Pago No. ]])-ROW(PaymentSchedule[[#Headers],[Pago No. ]])-2)+DAY(LoanStartDate),"")</f>
        <v/>
      </c>
      <c r="D2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7" s="13" t="str">
        <f ca="1">IF(PaymentSchedule[[#This Row],[Pago No. ]]&lt;&gt;"",ScheduledPayment,"")</f>
        <v/>
      </c>
      <c r="F2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7" s="13" t="str">
        <f ca="1">IF(PaymentSchedule[[#This Row],[Pago No. ]]&lt;&gt;"",PaymentSchedule[[#This Row],[TOTAL PAYMENT]]-PaymentSchedule[[#This Row],[Interes]],"")</f>
        <v/>
      </c>
      <c r="I207" s="13" t="str">
        <f ca="1">IF(PaymentSchedule[[#This Row],[Pago No. ]]&lt;&gt;"",PaymentSchedule[[#This Row],[Balance inicial ]]*(InterestRate/PaymentsPerYear),"")</f>
        <v/>
      </c>
      <c r="J2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7" s="31"/>
    </row>
    <row r="208" spans="2:11" x14ac:dyDescent="0.2">
      <c r="B208" s="10" t="str">
        <f ca="1">IF(LoanIsGood,IF(ROW()-ROW(PaymentSchedule[[#Headers],[Pago No. ]])&gt;ScheduledNumberOfPayments,"",ROW()-ROW(PaymentSchedule[[#Headers],[Pago No. ]])),"")</f>
        <v/>
      </c>
      <c r="C208" s="12" t="str">
        <f ca="1">IF(PaymentSchedule[[#This Row],[Pago No. ]]&lt;&gt;"",EOMONTH(LoanStartDate,ROW(PaymentSchedule[[#This Row],[Pago No. ]])-ROW(PaymentSchedule[[#Headers],[Pago No. ]])-2)+DAY(LoanStartDate),"")</f>
        <v/>
      </c>
      <c r="D2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8" s="13" t="str">
        <f ca="1">IF(PaymentSchedule[[#This Row],[Pago No. ]]&lt;&gt;"",ScheduledPayment,"")</f>
        <v/>
      </c>
      <c r="F2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8" s="13" t="str">
        <f ca="1">IF(PaymentSchedule[[#This Row],[Pago No. ]]&lt;&gt;"",PaymentSchedule[[#This Row],[TOTAL PAYMENT]]-PaymentSchedule[[#This Row],[Interes]],"")</f>
        <v/>
      </c>
      <c r="I208" s="13" t="str">
        <f ca="1">IF(PaymentSchedule[[#This Row],[Pago No. ]]&lt;&gt;"",PaymentSchedule[[#This Row],[Balance inicial ]]*(InterestRate/PaymentsPerYear),"")</f>
        <v/>
      </c>
      <c r="J2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8" s="31"/>
    </row>
    <row r="209" spans="2:11" x14ac:dyDescent="0.2">
      <c r="B209" s="10" t="str">
        <f ca="1">IF(LoanIsGood,IF(ROW()-ROW(PaymentSchedule[[#Headers],[Pago No. ]])&gt;ScheduledNumberOfPayments,"",ROW()-ROW(PaymentSchedule[[#Headers],[Pago No. ]])),"")</f>
        <v/>
      </c>
      <c r="C209" s="12" t="str">
        <f ca="1">IF(PaymentSchedule[[#This Row],[Pago No. ]]&lt;&gt;"",EOMONTH(LoanStartDate,ROW(PaymentSchedule[[#This Row],[Pago No. ]])-ROW(PaymentSchedule[[#Headers],[Pago No. ]])-2)+DAY(LoanStartDate),"")</f>
        <v/>
      </c>
      <c r="D2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9" s="13" t="str">
        <f ca="1">IF(PaymentSchedule[[#This Row],[Pago No. ]]&lt;&gt;"",ScheduledPayment,"")</f>
        <v/>
      </c>
      <c r="F2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9" s="13" t="str">
        <f ca="1">IF(PaymentSchedule[[#This Row],[Pago No. ]]&lt;&gt;"",PaymentSchedule[[#This Row],[TOTAL PAYMENT]]-PaymentSchedule[[#This Row],[Interes]],"")</f>
        <v/>
      </c>
      <c r="I209" s="13" t="str">
        <f ca="1">IF(PaymentSchedule[[#This Row],[Pago No. ]]&lt;&gt;"",PaymentSchedule[[#This Row],[Balance inicial ]]*(InterestRate/PaymentsPerYear),"")</f>
        <v/>
      </c>
      <c r="J2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9" s="31"/>
    </row>
    <row r="210" spans="2:11" x14ac:dyDescent="0.2">
      <c r="B210" s="10" t="str">
        <f ca="1">IF(LoanIsGood,IF(ROW()-ROW(PaymentSchedule[[#Headers],[Pago No. ]])&gt;ScheduledNumberOfPayments,"",ROW()-ROW(PaymentSchedule[[#Headers],[Pago No. ]])),"")</f>
        <v/>
      </c>
      <c r="C210" s="12" t="str">
        <f ca="1">IF(PaymentSchedule[[#This Row],[Pago No. ]]&lt;&gt;"",EOMONTH(LoanStartDate,ROW(PaymentSchedule[[#This Row],[Pago No. ]])-ROW(PaymentSchedule[[#Headers],[Pago No. ]])-2)+DAY(LoanStartDate),"")</f>
        <v/>
      </c>
      <c r="D2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0" s="13" t="str">
        <f ca="1">IF(PaymentSchedule[[#This Row],[Pago No. ]]&lt;&gt;"",ScheduledPayment,"")</f>
        <v/>
      </c>
      <c r="F2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0" s="13" t="str">
        <f ca="1">IF(PaymentSchedule[[#This Row],[Pago No. ]]&lt;&gt;"",PaymentSchedule[[#This Row],[TOTAL PAYMENT]]-PaymentSchedule[[#This Row],[Interes]],"")</f>
        <v/>
      </c>
      <c r="I210" s="13" t="str">
        <f ca="1">IF(PaymentSchedule[[#This Row],[Pago No. ]]&lt;&gt;"",PaymentSchedule[[#This Row],[Balance inicial ]]*(InterestRate/PaymentsPerYear),"")</f>
        <v/>
      </c>
      <c r="J2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0" s="31"/>
    </row>
    <row r="211" spans="2:11" x14ac:dyDescent="0.2">
      <c r="B211" s="10" t="str">
        <f ca="1">IF(LoanIsGood,IF(ROW()-ROW(PaymentSchedule[[#Headers],[Pago No. ]])&gt;ScheduledNumberOfPayments,"",ROW()-ROW(PaymentSchedule[[#Headers],[Pago No. ]])),"")</f>
        <v/>
      </c>
      <c r="C211" s="12" t="str">
        <f ca="1">IF(PaymentSchedule[[#This Row],[Pago No. ]]&lt;&gt;"",EOMONTH(LoanStartDate,ROW(PaymentSchedule[[#This Row],[Pago No. ]])-ROW(PaymentSchedule[[#Headers],[Pago No. ]])-2)+DAY(LoanStartDate),"")</f>
        <v/>
      </c>
      <c r="D2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1" s="13" t="str">
        <f ca="1">IF(PaymentSchedule[[#This Row],[Pago No. ]]&lt;&gt;"",ScheduledPayment,"")</f>
        <v/>
      </c>
      <c r="F2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1" s="13" t="str">
        <f ca="1">IF(PaymentSchedule[[#This Row],[Pago No. ]]&lt;&gt;"",PaymentSchedule[[#This Row],[TOTAL PAYMENT]]-PaymentSchedule[[#This Row],[Interes]],"")</f>
        <v/>
      </c>
      <c r="I211" s="13" t="str">
        <f ca="1">IF(PaymentSchedule[[#This Row],[Pago No. ]]&lt;&gt;"",PaymentSchedule[[#This Row],[Balance inicial ]]*(InterestRate/PaymentsPerYear),"")</f>
        <v/>
      </c>
      <c r="J2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1" s="31"/>
    </row>
    <row r="212" spans="2:11" x14ac:dyDescent="0.2">
      <c r="B212" s="10" t="str">
        <f ca="1">IF(LoanIsGood,IF(ROW()-ROW(PaymentSchedule[[#Headers],[Pago No. ]])&gt;ScheduledNumberOfPayments,"",ROW()-ROW(PaymentSchedule[[#Headers],[Pago No. ]])),"")</f>
        <v/>
      </c>
      <c r="C212" s="12" t="str">
        <f ca="1">IF(PaymentSchedule[[#This Row],[Pago No. ]]&lt;&gt;"",EOMONTH(LoanStartDate,ROW(PaymentSchedule[[#This Row],[Pago No. ]])-ROW(PaymentSchedule[[#Headers],[Pago No. ]])-2)+DAY(LoanStartDate),"")</f>
        <v/>
      </c>
      <c r="D2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2" s="13" t="str">
        <f ca="1">IF(PaymentSchedule[[#This Row],[Pago No. ]]&lt;&gt;"",ScheduledPayment,"")</f>
        <v/>
      </c>
      <c r="F2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2" s="13" t="str">
        <f ca="1">IF(PaymentSchedule[[#This Row],[Pago No. ]]&lt;&gt;"",PaymentSchedule[[#This Row],[TOTAL PAYMENT]]-PaymentSchedule[[#This Row],[Interes]],"")</f>
        <v/>
      </c>
      <c r="I212" s="13" t="str">
        <f ca="1">IF(PaymentSchedule[[#This Row],[Pago No. ]]&lt;&gt;"",PaymentSchedule[[#This Row],[Balance inicial ]]*(InterestRate/PaymentsPerYear),"")</f>
        <v/>
      </c>
      <c r="J2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2" s="31"/>
    </row>
    <row r="213" spans="2:11" x14ac:dyDescent="0.2">
      <c r="B213" s="10" t="str">
        <f ca="1">IF(LoanIsGood,IF(ROW()-ROW(PaymentSchedule[[#Headers],[Pago No. ]])&gt;ScheduledNumberOfPayments,"",ROW()-ROW(PaymentSchedule[[#Headers],[Pago No. ]])),"")</f>
        <v/>
      </c>
      <c r="C213" s="12" t="str">
        <f ca="1">IF(PaymentSchedule[[#This Row],[Pago No. ]]&lt;&gt;"",EOMONTH(LoanStartDate,ROW(PaymentSchedule[[#This Row],[Pago No. ]])-ROW(PaymentSchedule[[#Headers],[Pago No. ]])-2)+DAY(LoanStartDate),"")</f>
        <v/>
      </c>
      <c r="D2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3" s="13" t="str">
        <f ca="1">IF(PaymentSchedule[[#This Row],[Pago No. ]]&lt;&gt;"",ScheduledPayment,"")</f>
        <v/>
      </c>
      <c r="F2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3" s="13" t="str">
        <f ca="1">IF(PaymentSchedule[[#This Row],[Pago No. ]]&lt;&gt;"",PaymentSchedule[[#This Row],[TOTAL PAYMENT]]-PaymentSchedule[[#This Row],[Interes]],"")</f>
        <v/>
      </c>
      <c r="I213" s="13" t="str">
        <f ca="1">IF(PaymentSchedule[[#This Row],[Pago No. ]]&lt;&gt;"",PaymentSchedule[[#This Row],[Balance inicial ]]*(InterestRate/PaymentsPerYear),"")</f>
        <v/>
      </c>
      <c r="J2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3" s="31"/>
    </row>
    <row r="214" spans="2:11" x14ac:dyDescent="0.2">
      <c r="B214" s="10" t="str">
        <f ca="1">IF(LoanIsGood,IF(ROW()-ROW(PaymentSchedule[[#Headers],[Pago No. ]])&gt;ScheduledNumberOfPayments,"",ROW()-ROW(PaymentSchedule[[#Headers],[Pago No. ]])),"")</f>
        <v/>
      </c>
      <c r="C214" s="12" t="str">
        <f ca="1">IF(PaymentSchedule[[#This Row],[Pago No. ]]&lt;&gt;"",EOMONTH(LoanStartDate,ROW(PaymentSchedule[[#This Row],[Pago No. ]])-ROW(PaymentSchedule[[#Headers],[Pago No. ]])-2)+DAY(LoanStartDate),"")</f>
        <v/>
      </c>
      <c r="D2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4" s="13" t="str">
        <f ca="1">IF(PaymentSchedule[[#This Row],[Pago No. ]]&lt;&gt;"",ScheduledPayment,"")</f>
        <v/>
      </c>
      <c r="F2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4" s="13" t="str">
        <f ca="1">IF(PaymentSchedule[[#This Row],[Pago No. ]]&lt;&gt;"",PaymentSchedule[[#This Row],[TOTAL PAYMENT]]-PaymentSchedule[[#This Row],[Interes]],"")</f>
        <v/>
      </c>
      <c r="I214" s="13" t="str">
        <f ca="1">IF(PaymentSchedule[[#This Row],[Pago No. ]]&lt;&gt;"",PaymentSchedule[[#This Row],[Balance inicial ]]*(InterestRate/PaymentsPerYear),"")</f>
        <v/>
      </c>
      <c r="J2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4" s="31"/>
    </row>
    <row r="215" spans="2:11" x14ac:dyDescent="0.2">
      <c r="B215" s="10" t="str">
        <f ca="1">IF(LoanIsGood,IF(ROW()-ROW(PaymentSchedule[[#Headers],[Pago No. ]])&gt;ScheduledNumberOfPayments,"",ROW()-ROW(PaymentSchedule[[#Headers],[Pago No. ]])),"")</f>
        <v/>
      </c>
      <c r="C215" s="12" t="str">
        <f ca="1">IF(PaymentSchedule[[#This Row],[Pago No. ]]&lt;&gt;"",EOMONTH(LoanStartDate,ROW(PaymentSchedule[[#This Row],[Pago No. ]])-ROW(PaymentSchedule[[#Headers],[Pago No. ]])-2)+DAY(LoanStartDate),"")</f>
        <v/>
      </c>
      <c r="D2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5" s="13" t="str">
        <f ca="1">IF(PaymentSchedule[[#This Row],[Pago No. ]]&lt;&gt;"",ScheduledPayment,"")</f>
        <v/>
      </c>
      <c r="F2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5" s="13" t="str">
        <f ca="1">IF(PaymentSchedule[[#This Row],[Pago No. ]]&lt;&gt;"",PaymentSchedule[[#This Row],[TOTAL PAYMENT]]-PaymentSchedule[[#This Row],[Interes]],"")</f>
        <v/>
      </c>
      <c r="I215" s="13" t="str">
        <f ca="1">IF(PaymentSchedule[[#This Row],[Pago No. ]]&lt;&gt;"",PaymentSchedule[[#This Row],[Balance inicial ]]*(InterestRate/PaymentsPerYear),"")</f>
        <v/>
      </c>
      <c r="J2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5" s="31"/>
    </row>
    <row r="216" spans="2:11" x14ac:dyDescent="0.2">
      <c r="B216" s="10" t="str">
        <f ca="1">IF(LoanIsGood,IF(ROW()-ROW(PaymentSchedule[[#Headers],[Pago No. ]])&gt;ScheduledNumberOfPayments,"",ROW()-ROW(PaymentSchedule[[#Headers],[Pago No. ]])),"")</f>
        <v/>
      </c>
      <c r="C216" s="12" t="str">
        <f ca="1">IF(PaymentSchedule[[#This Row],[Pago No. ]]&lt;&gt;"",EOMONTH(LoanStartDate,ROW(PaymentSchedule[[#This Row],[Pago No. ]])-ROW(PaymentSchedule[[#Headers],[Pago No. ]])-2)+DAY(LoanStartDate),"")</f>
        <v/>
      </c>
      <c r="D2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6" s="13" t="str">
        <f ca="1">IF(PaymentSchedule[[#This Row],[Pago No. ]]&lt;&gt;"",ScheduledPayment,"")</f>
        <v/>
      </c>
      <c r="F2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6" s="13" t="str">
        <f ca="1">IF(PaymentSchedule[[#This Row],[Pago No. ]]&lt;&gt;"",PaymentSchedule[[#This Row],[TOTAL PAYMENT]]-PaymentSchedule[[#This Row],[Interes]],"")</f>
        <v/>
      </c>
      <c r="I216" s="13" t="str">
        <f ca="1">IF(PaymentSchedule[[#This Row],[Pago No. ]]&lt;&gt;"",PaymentSchedule[[#This Row],[Balance inicial ]]*(InterestRate/PaymentsPerYear),"")</f>
        <v/>
      </c>
      <c r="J2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6" s="31"/>
    </row>
    <row r="217" spans="2:11" x14ac:dyDescent="0.2">
      <c r="B217" s="10" t="str">
        <f ca="1">IF(LoanIsGood,IF(ROW()-ROW(PaymentSchedule[[#Headers],[Pago No. ]])&gt;ScheduledNumberOfPayments,"",ROW()-ROW(PaymentSchedule[[#Headers],[Pago No. ]])),"")</f>
        <v/>
      </c>
      <c r="C217" s="12" t="str">
        <f ca="1">IF(PaymentSchedule[[#This Row],[Pago No. ]]&lt;&gt;"",EOMONTH(LoanStartDate,ROW(PaymentSchedule[[#This Row],[Pago No. ]])-ROW(PaymentSchedule[[#Headers],[Pago No. ]])-2)+DAY(LoanStartDate),"")</f>
        <v/>
      </c>
      <c r="D2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7" s="13" t="str">
        <f ca="1">IF(PaymentSchedule[[#This Row],[Pago No. ]]&lt;&gt;"",ScheduledPayment,"")</f>
        <v/>
      </c>
      <c r="F2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7" s="13" t="str">
        <f ca="1">IF(PaymentSchedule[[#This Row],[Pago No. ]]&lt;&gt;"",PaymentSchedule[[#This Row],[TOTAL PAYMENT]]-PaymentSchedule[[#This Row],[Interes]],"")</f>
        <v/>
      </c>
      <c r="I217" s="13" t="str">
        <f ca="1">IF(PaymentSchedule[[#This Row],[Pago No. ]]&lt;&gt;"",PaymentSchedule[[#This Row],[Balance inicial ]]*(InterestRate/PaymentsPerYear),"")</f>
        <v/>
      </c>
      <c r="J2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7" s="31"/>
    </row>
    <row r="218" spans="2:11" x14ac:dyDescent="0.2">
      <c r="B218" s="10" t="str">
        <f ca="1">IF(LoanIsGood,IF(ROW()-ROW(PaymentSchedule[[#Headers],[Pago No. ]])&gt;ScheduledNumberOfPayments,"",ROW()-ROW(PaymentSchedule[[#Headers],[Pago No. ]])),"")</f>
        <v/>
      </c>
      <c r="C218" s="12" t="str">
        <f ca="1">IF(PaymentSchedule[[#This Row],[Pago No. ]]&lt;&gt;"",EOMONTH(LoanStartDate,ROW(PaymentSchedule[[#This Row],[Pago No. ]])-ROW(PaymentSchedule[[#Headers],[Pago No. ]])-2)+DAY(LoanStartDate),"")</f>
        <v/>
      </c>
      <c r="D2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8" s="13" t="str">
        <f ca="1">IF(PaymentSchedule[[#This Row],[Pago No. ]]&lt;&gt;"",ScheduledPayment,"")</f>
        <v/>
      </c>
      <c r="F2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8" s="13" t="str">
        <f ca="1">IF(PaymentSchedule[[#This Row],[Pago No. ]]&lt;&gt;"",PaymentSchedule[[#This Row],[TOTAL PAYMENT]]-PaymentSchedule[[#This Row],[Interes]],"")</f>
        <v/>
      </c>
      <c r="I218" s="13" t="str">
        <f ca="1">IF(PaymentSchedule[[#This Row],[Pago No. ]]&lt;&gt;"",PaymentSchedule[[#This Row],[Balance inicial ]]*(InterestRate/PaymentsPerYear),"")</f>
        <v/>
      </c>
      <c r="J2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8" s="31"/>
    </row>
    <row r="219" spans="2:11" x14ac:dyDescent="0.2">
      <c r="B219" s="10" t="str">
        <f ca="1">IF(LoanIsGood,IF(ROW()-ROW(PaymentSchedule[[#Headers],[Pago No. ]])&gt;ScheduledNumberOfPayments,"",ROW()-ROW(PaymentSchedule[[#Headers],[Pago No. ]])),"")</f>
        <v/>
      </c>
      <c r="C219" s="12" t="str">
        <f ca="1">IF(PaymentSchedule[[#This Row],[Pago No. ]]&lt;&gt;"",EOMONTH(LoanStartDate,ROW(PaymentSchedule[[#This Row],[Pago No. ]])-ROW(PaymentSchedule[[#Headers],[Pago No. ]])-2)+DAY(LoanStartDate),"")</f>
        <v/>
      </c>
      <c r="D2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9" s="13" t="str">
        <f ca="1">IF(PaymentSchedule[[#This Row],[Pago No. ]]&lt;&gt;"",ScheduledPayment,"")</f>
        <v/>
      </c>
      <c r="F2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9" s="13" t="str">
        <f ca="1">IF(PaymentSchedule[[#This Row],[Pago No. ]]&lt;&gt;"",PaymentSchedule[[#This Row],[TOTAL PAYMENT]]-PaymentSchedule[[#This Row],[Interes]],"")</f>
        <v/>
      </c>
      <c r="I219" s="13" t="str">
        <f ca="1">IF(PaymentSchedule[[#This Row],[Pago No. ]]&lt;&gt;"",PaymentSchedule[[#This Row],[Balance inicial ]]*(InterestRate/PaymentsPerYear),"")</f>
        <v/>
      </c>
      <c r="J2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9" s="31"/>
    </row>
    <row r="220" spans="2:11" x14ac:dyDescent="0.2">
      <c r="B220" s="10" t="str">
        <f ca="1">IF(LoanIsGood,IF(ROW()-ROW(PaymentSchedule[[#Headers],[Pago No. ]])&gt;ScheduledNumberOfPayments,"",ROW()-ROW(PaymentSchedule[[#Headers],[Pago No. ]])),"")</f>
        <v/>
      </c>
      <c r="C220" s="12" t="str">
        <f ca="1">IF(PaymentSchedule[[#This Row],[Pago No. ]]&lt;&gt;"",EOMONTH(LoanStartDate,ROW(PaymentSchedule[[#This Row],[Pago No. ]])-ROW(PaymentSchedule[[#Headers],[Pago No. ]])-2)+DAY(LoanStartDate),"")</f>
        <v/>
      </c>
      <c r="D2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0" s="13" t="str">
        <f ca="1">IF(PaymentSchedule[[#This Row],[Pago No. ]]&lt;&gt;"",ScheduledPayment,"")</f>
        <v/>
      </c>
      <c r="F2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0" s="13" t="str">
        <f ca="1">IF(PaymentSchedule[[#This Row],[Pago No. ]]&lt;&gt;"",PaymentSchedule[[#This Row],[TOTAL PAYMENT]]-PaymentSchedule[[#This Row],[Interes]],"")</f>
        <v/>
      </c>
      <c r="I220" s="13" t="str">
        <f ca="1">IF(PaymentSchedule[[#This Row],[Pago No. ]]&lt;&gt;"",PaymentSchedule[[#This Row],[Balance inicial ]]*(InterestRate/PaymentsPerYear),"")</f>
        <v/>
      </c>
      <c r="J2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0" s="31"/>
    </row>
    <row r="221" spans="2:11" x14ac:dyDescent="0.2">
      <c r="B221" s="10" t="str">
        <f ca="1">IF(LoanIsGood,IF(ROW()-ROW(PaymentSchedule[[#Headers],[Pago No. ]])&gt;ScheduledNumberOfPayments,"",ROW()-ROW(PaymentSchedule[[#Headers],[Pago No. ]])),"")</f>
        <v/>
      </c>
      <c r="C221" s="12" t="str">
        <f ca="1">IF(PaymentSchedule[[#This Row],[Pago No. ]]&lt;&gt;"",EOMONTH(LoanStartDate,ROW(PaymentSchedule[[#This Row],[Pago No. ]])-ROW(PaymentSchedule[[#Headers],[Pago No. ]])-2)+DAY(LoanStartDate),"")</f>
        <v/>
      </c>
      <c r="D2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1" s="13" t="str">
        <f ca="1">IF(PaymentSchedule[[#This Row],[Pago No. ]]&lt;&gt;"",ScheduledPayment,"")</f>
        <v/>
      </c>
      <c r="F2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1" s="13" t="str">
        <f ca="1">IF(PaymentSchedule[[#This Row],[Pago No. ]]&lt;&gt;"",PaymentSchedule[[#This Row],[TOTAL PAYMENT]]-PaymentSchedule[[#This Row],[Interes]],"")</f>
        <v/>
      </c>
      <c r="I221" s="13" t="str">
        <f ca="1">IF(PaymentSchedule[[#This Row],[Pago No. ]]&lt;&gt;"",PaymentSchedule[[#This Row],[Balance inicial ]]*(InterestRate/PaymentsPerYear),"")</f>
        <v/>
      </c>
      <c r="J2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1" s="31"/>
    </row>
    <row r="222" spans="2:11" x14ac:dyDescent="0.2">
      <c r="B222" s="10" t="str">
        <f ca="1">IF(LoanIsGood,IF(ROW()-ROW(PaymentSchedule[[#Headers],[Pago No. ]])&gt;ScheduledNumberOfPayments,"",ROW()-ROW(PaymentSchedule[[#Headers],[Pago No. ]])),"")</f>
        <v/>
      </c>
      <c r="C222" s="12" t="str">
        <f ca="1">IF(PaymentSchedule[[#This Row],[Pago No. ]]&lt;&gt;"",EOMONTH(LoanStartDate,ROW(PaymentSchedule[[#This Row],[Pago No. ]])-ROW(PaymentSchedule[[#Headers],[Pago No. ]])-2)+DAY(LoanStartDate),"")</f>
        <v/>
      </c>
      <c r="D2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2" s="13" t="str">
        <f ca="1">IF(PaymentSchedule[[#This Row],[Pago No. ]]&lt;&gt;"",ScheduledPayment,"")</f>
        <v/>
      </c>
      <c r="F2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2" s="13" t="str">
        <f ca="1">IF(PaymentSchedule[[#This Row],[Pago No. ]]&lt;&gt;"",PaymentSchedule[[#This Row],[TOTAL PAYMENT]]-PaymentSchedule[[#This Row],[Interes]],"")</f>
        <v/>
      </c>
      <c r="I222" s="13" t="str">
        <f ca="1">IF(PaymentSchedule[[#This Row],[Pago No. ]]&lt;&gt;"",PaymentSchedule[[#This Row],[Balance inicial ]]*(InterestRate/PaymentsPerYear),"")</f>
        <v/>
      </c>
      <c r="J2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2" s="31"/>
    </row>
    <row r="223" spans="2:11" x14ac:dyDescent="0.2">
      <c r="B223" s="10" t="str">
        <f ca="1">IF(LoanIsGood,IF(ROW()-ROW(PaymentSchedule[[#Headers],[Pago No. ]])&gt;ScheduledNumberOfPayments,"",ROW()-ROW(PaymentSchedule[[#Headers],[Pago No. ]])),"")</f>
        <v/>
      </c>
      <c r="C223" s="12" t="str">
        <f ca="1">IF(PaymentSchedule[[#This Row],[Pago No. ]]&lt;&gt;"",EOMONTH(LoanStartDate,ROW(PaymentSchedule[[#This Row],[Pago No. ]])-ROW(PaymentSchedule[[#Headers],[Pago No. ]])-2)+DAY(LoanStartDate),"")</f>
        <v/>
      </c>
      <c r="D2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3" s="13" t="str">
        <f ca="1">IF(PaymentSchedule[[#This Row],[Pago No. ]]&lt;&gt;"",ScheduledPayment,"")</f>
        <v/>
      </c>
      <c r="F2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3" s="13" t="str">
        <f ca="1">IF(PaymentSchedule[[#This Row],[Pago No. ]]&lt;&gt;"",PaymentSchedule[[#This Row],[TOTAL PAYMENT]]-PaymentSchedule[[#This Row],[Interes]],"")</f>
        <v/>
      </c>
      <c r="I223" s="13" t="str">
        <f ca="1">IF(PaymentSchedule[[#This Row],[Pago No. ]]&lt;&gt;"",PaymentSchedule[[#This Row],[Balance inicial ]]*(InterestRate/PaymentsPerYear),"")</f>
        <v/>
      </c>
      <c r="J2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3" s="31"/>
    </row>
    <row r="224" spans="2:11" x14ac:dyDescent="0.2">
      <c r="B224" s="10" t="str">
        <f ca="1">IF(LoanIsGood,IF(ROW()-ROW(PaymentSchedule[[#Headers],[Pago No. ]])&gt;ScheduledNumberOfPayments,"",ROW()-ROW(PaymentSchedule[[#Headers],[Pago No. ]])),"")</f>
        <v/>
      </c>
      <c r="C224" s="12" t="str">
        <f ca="1">IF(PaymentSchedule[[#This Row],[Pago No. ]]&lt;&gt;"",EOMONTH(LoanStartDate,ROW(PaymentSchedule[[#This Row],[Pago No. ]])-ROW(PaymentSchedule[[#Headers],[Pago No. ]])-2)+DAY(LoanStartDate),"")</f>
        <v/>
      </c>
      <c r="D2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4" s="13" t="str">
        <f ca="1">IF(PaymentSchedule[[#This Row],[Pago No. ]]&lt;&gt;"",ScheduledPayment,"")</f>
        <v/>
      </c>
      <c r="F2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4" s="13" t="str">
        <f ca="1">IF(PaymentSchedule[[#This Row],[Pago No. ]]&lt;&gt;"",PaymentSchedule[[#This Row],[TOTAL PAYMENT]]-PaymentSchedule[[#This Row],[Interes]],"")</f>
        <v/>
      </c>
      <c r="I224" s="13" t="str">
        <f ca="1">IF(PaymentSchedule[[#This Row],[Pago No. ]]&lt;&gt;"",PaymentSchedule[[#This Row],[Balance inicial ]]*(InterestRate/PaymentsPerYear),"")</f>
        <v/>
      </c>
      <c r="J2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4" s="31"/>
    </row>
    <row r="225" spans="2:11" x14ac:dyDescent="0.2">
      <c r="B225" s="10" t="str">
        <f ca="1">IF(LoanIsGood,IF(ROW()-ROW(PaymentSchedule[[#Headers],[Pago No. ]])&gt;ScheduledNumberOfPayments,"",ROW()-ROW(PaymentSchedule[[#Headers],[Pago No. ]])),"")</f>
        <v/>
      </c>
      <c r="C225" s="12" t="str">
        <f ca="1">IF(PaymentSchedule[[#This Row],[Pago No. ]]&lt;&gt;"",EOMONTH(LoanStartDate,ROW(PaymentSchedule[[#This Row],[Pago No. ]])-ROW(PaymentSchedule[[#Headers],[Pago No. ]])-2)+DAY(LoanStartDate),"")</f>
        <v/>
      </c>
      <c r="D2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5" s="13" t="str">
        <f ca="1">IF(PaymentSchedule[[#This Row],[Pago No. ]]&lt;&gt;"",ScheduledPayment,"")</f>
        <v/>
      </c>
      <c r="F2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5" s="13" t="str">
        <f ca="1">IF(PaymentSchedule[[#This Row],[Pago No. ]]&lt;&gt;"",PaymentSchedule[[#This Row],[TOTAL PAYMENT]]-PaymentSchedule[[#This Row],[Interes]],"")</f>
        <v/>
      </c>
      <c r="I225" s="13" t="str">
        <f ca="1">IF(PaymentSchedule[[#This Row],[Pago No. ]]&lt;&gt;"",PaymentSchedule[[#This Row],[Balance inicial ]]*(InterestRate/PaymentsPerYear),"")</f>
        <v/>
      </c>
      <c r="J2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5" s="31"/>
    </row>
    <row r="226" spans="2:11" x14ac:dyDescent="0.2">
      <c r="B226" s="10" t="str">
        <f ca="1">IF(LoanIsGood,IF(ROW()-ROW(PaymentSchedule[[#Headers],[Pago No. ]])&gt;ScheduledNumberOfPayments,"",ROW()-ROW(PaymentSchedule[[#Headers],[Pago No. ]])),"")</f>
        <v/>
      </c>
      <c r="C226" s="12" t="str">
        <f ca="1">IF(PaymentSchedule[[#This Row],[Pago No. ]]&lt;&gt;"",EOMONTH(LoanStartDate,ROW(PaymentSchedule[[#This Row],[Pago No. ]])-ROW(PaymentSchedule[[#Headers],[Pago No. ]])-2)+DAY(LoanStartDate),"")</f>
        <v/>
      </c>
      <c r="D2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6" s="13" t="str">
        <f ca="1">IF(PaymentSchedule[[#This Row],[Pago No. ]]&lt;&gt;"",ScheduledPayment,"")</f>
        <v/>
      </c>
      <c r="F2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6" s="13" t="str">
        <f ca="1">IF(PaymentSchedule[[#This Row],[Pago No. ]]&lt;&gt;"",PaymentSchedule[[#This Row],[TOTAL PAYMENT]]-PaymentSchedule[[#This Row],[Interes]],"")</f>
        <v/>
      </c>
      <c r="I226" s="13" t="str">
        <f ca="1">IF(PaymentSchedule[[#This Row],[Pago No. ]]&lt;&gt;"",PaymentSchedule[[#This Row],[Balance inicial ]]*(InterestRate/PaymentsPerYear),"")</f>
        <v/>
      </c>
      <c r="J2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6" s="31"/>
    </row>
    <row r="227" spans="2:11" x14ac:dyDescent="0.2">
      <c r="B227" s="10" t="str">
        <f ca="1">IF(LoanIsGood,IF(ROW()-ROW(PaymentSchedule[[#Headers],[Pago No. ]])&gt;ScheduledNumberOfPayments,"",ROW()-ROW(PaymentSchedule[[#Headers],[Pago No. ]])),"")</f>
        <v/>
      </c>
      <c r="C227" s="12" t="str">
        <f ca="1">IF(PaymentSchedule[[#This Row],[Pago No. ]]&lt;&gt;"",EOMONTH(LoanStartDate,ROW(PaymentSchedule[[#This Row],[Pago No. ]])-ROW(PaymentSchedule[[#Headers],[Pago No. ]])-2)+DAY(LoanStartDate),"")</f>
        <v/>
      </c>
      <c r="D2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7" s="13" t="str">
        <f ca="1">IF(PaymentSchedule[[#This Row],[Pago No. ]]&lt;&gt;"",ScheduledPayment,"")</f>
        <v/>
      </c>
      <c r="F2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7" s="13" t="str">
        <f ca="1">IF(PaymentSchedule[[#This Row],[Pago No. ]]&lt;&gt;"",PaymentSchedule[[#This Row],[TOTAL PAYMENT]]-PaymentSchedule[[#This Row],[Interes]],"")</f>
        <v/>
      </c>
      <c r="I227" s="13" t="str">
        <f ca="1">IF(PaymentSchedule[[#This Row],[Pago No. ]]&lt;&gt;"",PaymentSchedule[[#This Row],[Balance inicial ]]*(InterestRate/PaymentsPerYear),"")</f>
        <v/>
      </c>
      <c r="J2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7" s="31"/>
    </row>
    <row r="228" spans="2:11" x14ac:dyDescent="0.2">
      <c r="B228" s="10" t="str">
        <f ca="1">IF(LoanIsGood,IF(ROW()-ROW(PaymentSchedule[[#Headers],[Pago No. ]])&gt;ScheduledNumberOfPayments,"",ROW()-ROW(PaymentSchedule[[#Headers],[Pago No. ]])),"")</f>
        <v/>
      </c>
      <c r="C228" s="12" t="str">
        <f ca="1">IF(PaymentSchedule[[#This Row],[Pago No. ]]&lt;&gt;"",EOMONTH(LoanStartDate,ROW(PaymentSchedule[[#This Row],[Pago No. ]])-ROW(PaymentSchedule[[#Headers],[Pago No. ]])-2)+DAY(LoanStartDate),"")</f>
        <v/>
      </c>
      <c r="D2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8" s="13" t="str">
        <f ca="1">IF(PaymentSchedule[[#This Row],[Pago No. ]]&lt;&gt;"",ScheduledPayment,"")</f>
        <v/>
      </c>
      <c r="F2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8" s="13" t="str">
        <f ca="1">IF(PaymentSchedule[[#This Row],[Pago No. ]]&lt;&gt;"",PaymentSchedule[[#This Row],[TOTAL PAYMENT]]-PaymentSchedule[[#This Row],[Interes]],"")</f>
        <v/>
      </c>
      <c r="I228" s="13" t="str">
        <f ca="1">IF(PaymentSchedule[[#This Row],[Pago No. ]]&lt;&gt;"",PaymentSchedule[[#This Row],[Balance inicial ]]*(InterestRate/PaymentsPerYear),"")</f>
        <v/>
      </c>
      <c r="J2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8" s="31"/>
    </row>
    <row r="229" spans="2:11" x14ac:dyDescent="0.2">
      <c r="B229" s="10" t="str">
        <f ca="1">IF(LoanIsGood,IF(ROW()-ROW(PaymentSchedule[[#Headers],[Pago No. ]])&gt;ScheduledNumberOfPayments,"",ROW()-ROW(PaymentSchedule[[#Headers],[Pago No. ]])),"")</f>
        <v/>
      </c>
      <c r="C229" s="12" t="str">
        <f ca="1">IF(PaymentSchedule[[#This Row],[Pago No. ]]&lt;&gt;"",EOMONTH(LoanStartDate,ROW(PaymentSchedule[[#This Row],[Pago No. ]])-ROW(PaymentSchedule[[#Headers],[Pago No. ]])-2)+DAY(LoanStartDate),"")</f>
        <v/>
      </c>
      <c r="D2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9" s="13" t="str">
        <f ca="1">IF(PaymentSchedule[[#This Row],[Pago No. ]]&lt;&gt;"",ScheduledPayment,"")</f>
        <v/>
      </c>
      <c r="F2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9" s="13" t="str">
        <f ca="1">IF(PaymentSchedule[[#This Row],[Pago No. ]]&lt;&gt;"",PaymentSchedule[[#This Row],[TOTAL PAYMENT]]-PaymentSchedule[[#This Row],[Interes]],"")</f>
        <v/>
      </c>
      <c r="I229" s="13" t="str">
        <f ca="1">IF(PaymentSchedule[[#This Row],[Pago No. ]]&lt;&gt;"",PaymentSchedule[[#This Row],[Balance inicial ]]*(InterestRate/PaymentsPerYear),"")</f>
        <v/>
      </c>
      <c r="J2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9" s="31"/>
    </row>
    <row r="230" spans="2:11" x14ac:dyDescent="0.2">
      <c r="B230" s="10" t="str">
        <f ca="1">IF(LoanIsGood,IF(ROW()-ROW(PaymentSchedule[[#Headers],[Pago No. ]])&gt;ScheduledNumberOfPayments,"",ROW()-ROW(PaymentSchedule[[#Headers],[Pago No. ]])),"")</f>
        <v/>
      </c>
      <c r="C230" s="12" t="str">
        <f ca="1">IF(PaymentSchedule[[#This Row],[Pago No. ]]&lt;&gt;"",EOMONTH(LoanStartDate,ROW(PaymentSchedule[[#This Row],[Pago No. ]])-ROW(PaymentSchedule[[#Headers],[Pago No. ]])-2)+DAY(LoanStartDate),"")</f>
        <v/>
      </c>
      <c r="D2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0" s="13" t="str">
        <f ca="1">IF(PaymentSchedule[[#This Row],[Pago No. ]]&lt;&gt;"",ScheduledPayment,"")</f>
        <v/>
      </c>
      <c r="F2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0" s="13" t="str">
        <f ca="1">IF(PaymentSchedule[[#This Row],[Pago No. ]]&lt;&gt;"",PaymentSchedule[[#This Row],[TOTAL PAYMENT]]-PaymentSchedule[[#This Row],[Interes]],"")</f>
        <v/>
      </c>
      <c r="I230" s="13" t="str">
        <f ca="1">IF(PaymentSchedule[[#This Row],[Pago No. ]]&lt;&gt;"",PaymentSchedule[[#This Row],[Balance inicial ]]*(InterestRate/PaymentsPerYear),"")</f>
        <v/>
      </c>
      <c r="J2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0" s="31"/>
    </row>
    <row r="231" spans="2:11" x14ac:dyDescent="0.2">
      <c r="B231" s="10" t="str">
        <f ca="1">IF(LoanIsGood,IF(ROW()-ROW(PaymentSchedule[[#Headers],[Pago No. ]])&gt;ScheduledNumberOfPayments,"",ROW()-ROW(PaymentSchedule[[#Headers],[Pago No. ]])),"")</f>
        <v/>
      </c>
      <c r="C231" s="12" t="str">
        <f ca="1">IF(PaymentSchedule[[#This Row],[Pago No. ]]&lt;&gt;"",EOMONTH(LoanStartDate,ROW(PaymentSchedule[[#This Row],[Pago No. ]])-ROW(PaymentSchedule[[#Headers],[Pago No. ]])-2)+DAY(LoanStartDate),"")</f>
        <v/>
      </c>
      <c r="D2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1" s="13" t="str">
        <f ca="1">IF(PaymentSchedule[[#This Row],[Pago No. ]]&lt;&gt;"",ScheduledPayment,"")</f>
        <v/>
      </c>
      <c r="F2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1" s="13" t="str">
        <f ca="1">IF(PaymentSchedule[[#This Row],[Pago No. ]]&lt;&gt;"",PaymentSchedule[[#This Row],[TOTAL PAYMENT]]-PaymentSchedule[[#This Row],[Interes]],"")</f>
        <v/>
      </c>
      <c r="I231" s="13" t="str">
        <f ca="1">IF(PaymentSchedule[[#This Row],[Pago No. ]]&lt;&gt;"",PaymentSchedule[[#This Row],[Balance inicial ]]*(InterestRate/PaymentsPerYear),"")</f>
        <v/>
      </c>
      <c r="J2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1" s="31"/>
    </row>
    <row r="232" spans="2:11" x14ac:dyDescent="0.2">
      <c r="B232" s="10" t="str">
        <f ca="1">IF(LoanIsGood,IF(ROW()-ROW(PaymentSchedule[[#Headers],[Pago No. ]])&gt;ScheduledNumberOfPayments,"",ROW()-ROW(PaymentSchedule[[#Headers],[Pago No. ]])),"")</f>
        <v/>
      </c>
      <c r="C232" s="12" t="str">
        <f ca="1">IF(PaymentSchedule[[#This Row],[Pago No. ]]&lt;&gt;"",EOMONTH(LoanStartDate,ROW(PaymentSchedule[[#This Row],[Pago No. ]])-ROW(PaymentSchedule[[#Headers],[Pago No. ]])-2)+DAY(LoanStartDate),"")</f>
        <v/>
      </c>
      <c r="D2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2" s="13" t="str">
        <f ca="1">IF(PaymentSchedule[[#This Row],[Pago No. ]]&lt;&gt;"",ScheduledPayment,"")</f>
        <v/>
      </c>
      <c r="F2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2" s="13" t="str">
        <f ca="1">IF(PaymentSchedule[[#This Row],[Pago No. ]]&lt;&gt;"",PaymentSchedule[[#This Row],[TOTAL PAYMENT]]-PaymentSchedule[[#This Row],[Interes]],"")</f>
        <v/>
      </c>
      <c r="I232" s="13" t="str">
        <f ca="1">IF(PaymentSchedule[[#This Row],[Pago No. ]]&lt;&gt;"",PaymentSchedule[[#This Row],[Balance inicial ]]*(InterestRate/PaymentsPerYear),"")</f>
        <v/>
      </c>
      <c r="J2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2" s="31"/>
    </row>
    <row r="233" spans="2:11" x14ac:dyDescent="0.2">
      <c r="B233" s="10" t="str">
        <f ca="1">IF(LoanIsGood,IF(ROW()-ROW(PaymentSchedule[[#Headers],[Pago No. ]])&gt;ScheduledNumberOfPayments,"",ROW()-ROW(PaymentSchedule[[#Headers],[Pago No. ]])),"")</f>
        <v/>
      </c>
      <c r="C233" s="12" t="str">
        <f ca="1">IF(PaymentSchedule[[#This Row],[Pago No. ]]&lt;&gt;"",EOMONTH(LoanStartDate,ROW(PaymentSchedule[[#This Row],[Pago No. ]])-ROW(PaymentSchedule[[#Headers],[Pago No. ]])-2)+DAY(LoanStartDate),"")</f>
        <v/>
      </c>
      <c r="D2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3" s="13" t="str">
        <f ca="1">IF(PaymentSchedule[[#This Row],[Pago No. ]]&lt;&gt;"",ScheduledPayment,"")</f>
        <v/>
      </c>
      <c r="F2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3" s="13" t="str">
        <f ca="1">IF(PaymentSchedule[[#This Row],[Pago No. ]]&lt;&gt;"",PaymentSchedule[[#This Row],[TOTAL PAYMENT]]-PaymentSchedule[[#This Row],[Interes]],"")</f>
        <v/>
      </c>
      <c r="I233" s="13" t="str">
        <f ca="1">IF(PaymentSchedule[[#This Row],[Pago No. ]]&lt;&gt;"",PaymentSchedule[[#This Row],[Balance inicial ]]*(InterestRate/PaymentsPerYear),"")</f>
        <v/>
      </c>
      <c r="J2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3" s="31"/>
    </row>
    <row r="234" spans="2:11" x14ac:dyDescent="0.2">
      <c r="B234" s="10" t="str">
        <f ca="1">IF(LoanIsGood,IF(ROW()-ROW(PaymentSchedule[[#Headers],[Pago No. ]])&gt;ScheduledNumberOfPayments,"",ROW()-ROW(PaymentSchedule[[#Headers],[Pago No. ]])),"")</f>
        <v/>
      </c>
      <c r="C234" s="12" t="str">
        <f ca="1">IF(PaymentSchedule[[#This Row],[Pago No. ]]&lt;&gt;"",EOMONTH(LoanStartDate,ROW(PaymentSchedule[[#This Row],[Pago No. ]])-ROW(PaymentSchedule[[#Headers],[Pago No. ]])-2)+DAY(LoanStartDate),"")</f>
        <v/>
      </c>
      <c r="D2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4" s="13" t="str">
        <f ca="1">IF(PaymentSchedule[[#This Row],[Pago No. ]]&lt;&gt;"",ScheduledPayment,"")</f>
        <v/>
      </c>
      <c r="F2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4" s="13" t="str">
        <f ca="1">IF(PaymentSchedule[[#This Row],[Pago No. ]]&lt;&gt;"",PaymentSchedule[[#This Row],[TOTAL PAYMENT]]-PaymentSchedule[[#This Row],[Interes]],"")</f>
        <v/>
      </c>
      <c r="I234" s="13" t="str">
        <f ca="1">IF(PaymentSchedule[[#This Row],[Pago No. ]]&lt;&gt;"",PaymentSchedule[[#This Row],[Balance inicial ]]*(InterestRate/PaymentsPerYear),"")</f>
        <v/>
      </c>
      <c r="J2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4" s="31"/>
    </row>
    <row r="235" spans="2:11" x14ac:dyDescent="0.2">
      <c r="B235" s="10" t="str">
        <f ca="1">IF(LoanIsGood,IF(ROW()-ROW(PaymentSchedule[[#Headers],[Pago No. ]])&gt;ScheduledNumberOfPayments,"",ROW()-ROW(PaymentSchedule[[#Headers],[Pago No. ]])),"")</f>
        <v/>
      </c>
      <c r="C235" s="12" t="str">
        <f ca="1">IF(PaymentSchedule[[#This Row],[Pago No. ]]&lt;&gt;"",EOMONTH(LoanStartDate,ROW(PaymentSchedule[[#This Row],[Pago No. ]])-ROW(PaymentSchedule[[#Headers],[Pago No. ]])-2)+DAY(LoanStartDate),"")</f>
        <v/>
      </c>
      <c r="D2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5" s="13" t="str">
        <f ca="1">IF(PaymentSchedule[[#This Row],[Pago No. ]]&lt;&gt;"",ScheduledPayment,"")</f>
        <v/>
      </c>
      <c r="F2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5" s="13" t="str">
        <f ca="1">IF(PaymentSchedule[[#This Row],[Pago No. ]]&lt;&gt;"",PaymentSchedule[[#This Row],[TOTAL PAYMENT]]-PaymentSchedule[[#This Row],[Interes]],"")</f>
        <v/>
      </c>
      <c r="I235" s="13" t="str">
        <f ca="1">IF(PaymentSchedule[[#This Row],[Pago No. ]]&lt;&gt;"",PaymentSchedule[[#This Row],[Balance inicial ]]*(InterestRate/PaymentsPerYear),"")</f>
        <v/>
      </c>
      <c r="J2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5" s="31"/>
    </row>
    <row r="236" spans="2:11" x14ac:dyDescent="0.2">
      <c r="B236" s="10" t="str">
        <f ca="1">IF(LoanIsGood,IF(ROW()-ROW(PaymentSchedule[[#Headers],[Pago No. ]])&gt;ScheduledNumberOfPayments,"",ROW()-ROW(PaymentSchedule[[#Headers],[Pago No. ]])),"")</f>
        <v/>
      </c>
      <c r="C236" s="12" t="str">
        <f ca="1">IF(PaymentSchedule[[#This Row],[Pago No. ]]&lt;&gt;"",EOMONTH(LoanStartDate,ROW(PaymentSchedule[[#This Row],[Pago No. ]])-ROW(PaymentSchedule[[#Headers],[Pago No. ]])-2)+DAY(LoanStartDate),"")</f>
        <v/>
      </c>
      <c r="D2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6" s="13" t="str">
        <f ca="1">IF(PaymentSchedule[[#This Row],[Pago No. ]]&lt;&gt;"",ScheduledPayment,"")</f>
        <v/>
      </c>
      <c r="F2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6" s="13" t="str">
        <f ca="1">IF(PaymentSchedule[[#This Row],[Pago No. ]]&lt;&gt;"",PaymentSchedule[[#This Row],[TOTAL PAYMENT]]-PaymentSchedule[[#This Row],[Interes]],"")</f>
        <v/>
      </c>
      <c r="I236" s="13" t="str">
        <f ca="1">IF(PaymentSchedule[[#This Row],[Pago No. ]]&lt;&gt;"",PaymentSchedule[[#This Row],[Balance inicial ]]*(InterestRate/PaymentsPerYear),"")</f>
        <v/>
      </c>
      <c r="J2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6" s="31"/>
    </row>
    <row r="237" spans="2:11" x14ac:dyDescent="0.2">
      <c r="B237" s="10" t="str">
        <f ca="1">IF(LoanIsGood,IF(ROW()-ROW(PaymentSchedule[[#Headers],[Pago No. ]])&gt;ScheduledNumberOfPayments,"",ROW()-ROW(PaymentSchedule[[#Headers],[Pago No. ]])),"")</f>
        <v/>
      </c>
      <c r="C237" s="12" t="str">
        <f ca="1">IF(PaymentSchedule[[#This Row],[Pago No. ]]&lt;&gt;"",EOMONTH(LoanStartDate,ROW(PaymentSchedule[[#This Row],[Pago No. ]])-ROW(PaymentSchedule[[#Headers],[Pago No. ]])-2)+DAY(LoanStartDate),"")</f>
        <v/>
      </c>
      <c r="D2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7" s="13" t="str">
        <f ca="1">IF(PaymentSchedule[[#This Row],[Pago No. ]]&lt;&gt;"",ScheduledPayment,"")</f>
        <v/>
      </c>
      <c r="F2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7" s="13" t="str">
        <f ca="1">IF(PaymentSchedule[[#This Row],[Pago No. ]]&lt;&gt;"",PaymentSchedule[[#This Row],[TOTAL PAYMENT]]-PaymentSchedule[[#This Row],[Interes]],"")</f>
        <v/>
      </c>
      <c r="I237" s="13" t="str">
        <f ca="1">IF(PaymentSchedule[[#This Row],[Pago No. ]]&lt;&gt;"",PaymentSchedule[[#This Row],[Balance inicial ]]*(InterestRate/PaymentsPerYear),"")</f>
        <v/>
      </c>
      <c r="J2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7" s="31"/>
    </row>
    <row r="238" spans="2:11" x14ac:dyDescent="0.2">
      <c r="B238" s="10" t="str">
        <f ca="1">IF(LoanIsGood,IF(ROW()-ROW(PaymentSchedule[[#Headers],[Pago No. ]])&gt;ScheduledNumberOfPayments,"",ROW()-ROW(PaymentSchedule[[#Headers],[Pago No. ]])),"")</f>
        <v/>
      </c>
      <c r="C238" s="12" t="str">
        <f ca="1">IF(PaymentSchedule[[#This Row],[Pago No. ]]&lt;&gt;"",EOMONTH(LoanStartDate,ROW(PaymentSchedule[[#This Row],[Pago No. ]])-ROW(PaymentSchedule[[#Headers],[Pago No. ]])-2)+DAY(LoanStartDate),"")</f>
        <v/>
      </c>
      <c r="D2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8" s="13" t="str">
        <f ca="1">IF(PaymentSchedule[[#This Row],[Pago No. ]]&lt;&gt;"",ScheduledPayment,"")</f>
        <v/>
      </c>
      <c r="F2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8" s="13" t="str">
        <f ca="1">IF(PaymentSchedule[[#This Row],[Pago No. ]]&lt;&gt;"",PaymentSchedule[[#This Row],[TOTAL PAYMENT]]-PaymentSchedule[[#This Row],[Interes]],"")</f>
        <v/>
      </c>
      <c r="I238" s="13" t="str">
        <f ca="1">IF(PaymentSchedule[[#This Row],[Pago No. ]]&lt;&gt;"",PaymentSchedule[[#This Row],[Balance inicial ]]*(InterestRate/PaymentsPerYear),"")</f>
        <v/>
      </c>
      <c r="J2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8" s="31"/>
    </row>
    <row r="239" spans="2:11" x14ac:dyDescent="0.2">
      <c r="B239" s="10" t="str">
        <f ca="1">IF(LoanIsGood,IF(ROW()-ROW(PaymentSchedule[[#Headers],[Pago No. ]])&gt;ScheduledNumberOfPayments,"",ROW()-ROW(PaymentSchedule[[#Headers],[Pago No. ]])),"")</f>
        <v/>
      </c>
      <c r="C239" s="12" t="str">
        <f ca="1">IF(PaymentSchedule[[#This Row],[Pago No. ]]&lt;&gt;"",EOMONTH(LoanStartDate,ROW(PaymentSchedule[[#This Row],[Pago No. ]])-ROW(PaymentSchedule[[#Headers],[Pago No. ]])-2)+DAY(LoanStartDate),"")</f>
        <v/>
      </c>
      <c r="D2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9" s="13" t="str">
        <f ca="1">IF(PaymentSchedule[[#This Row],[Pago No. ]]&lt;&gt;"",ScheduledPayment,"")</f>
        <v/>
      </c>
      <c r="F2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9" s="13" t="str">
        <f ca="1">IF(PaymentSchedule[[#This Row],[Pago No. ]]&lt;&gt;"",PaymentSchedule[[#This Row],[TOTAL PAYMENT]]-PaymentSchedule[[#This Row],[Interes]],"")</f>
        <v/>
      </c>
      <c r="I239" s="13" t="str">
        <f ca="1">IF(PaymentSchedule[[#This Row],[Pago No. ]]&lt;&gt;"",PaymentSchedule[[#This Row],[Balance inicial ]]*(InterestRate/PaymentsPerYear),"")</f>
        <v/>
      </c>
      <c r="J2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9" s="31"/>
    </row>
    <row r="240" spans="2:11" x14ac:dyDescent="0.2">
      <c r="B240" s="10" t="str">
        <f ca="1">IF(LoanIsGood,IF(ROW()-ROW(PaymentSchedule[[#Headers],[Pago No. ]])&gt;ScheduledNumberOfPayments,"",ROW()-ROW(PaymentSchedule[[#Headers],[Pago No. ]])),"")</f>
        <v/>
      </c>
      <c r="C240" s="12" t="str">
        <f ca="1">IF(PaymentSchedule[[#This Row],[Pago No. ]]&lt;&gt;"",EOMONTH(LoanStartDate,ROW(PaymentSchedule[[#This Row],[Pago No. ]])-ROW(PaymentSchedule[[#Headers],[Pago No. ]])-2)+DAY(LoanStartDate),"")</f>
        <v/>
      </c>
      <c r="D2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0" s="13" t="str">
        <f ca="1">IF(PaymentSchedule[[#This Row],[Pago No. ]]&lt;&gt;"",ScheduledPayment,"")</f>
        <v/>
      </c>
      <c r="F2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0" s="13" t="str">
        <f ca="1">IF(PaymentSchedule[[#This Row],[Pago No. ]]&lt;&gt;"",PaymentSchedule[[#This Row],[TOTAL PAYMENT]]-PaymentSchedule[[#This Row],[Interes]],"")</f>
        <v/>
      </c>
      <c r="I240" s="13" t="str">
        <f ca="1">IF(PaymentSchedule[[#This Row],[Pago No. ]]&lt;&gt;"",PaymentSchedule[[#This Row],[Balance inicial ]]*(InterestRate/PaymentsPerYear),"")</f>
        <v/>
      </c>
      <c r="J2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0" s="31"/>
    </row>
    <row r="241" spans="2:11" x14ac:dyDescent="0.2">
      <c r="B241" s="10" t="str">
        <f ca="1">IF(LoanIsGood,IF(ROW()-ROW(PaymentSchedule[[#Headers],[Pago No. ]])&gt;ScheduledNumberOfPayments,"",ROW()-ROW(PaymentSchedule[[#Headers],[Pago No. ]])),"")</f>
        <v/>
      </c>
      <c r="C241" s="12" t="str">
        <f ca="1">IF(PaymentSchedule[[#This Row],[Pago No. ]]&lt;&gt;"",EOMONTH(LoanStartDate,ROW(PaymentSchedule[[#This Row],[Pago No. ]])-ROW(PaymentSchedule[[#Headers],[Pago No. ]])-2)+DAY(LoanStartDate),"")</f>
        <v/>
      </c>
      <c r="D2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1" s="13" t="str">
        <f ca="1">IF(PaymentSchedule[[#This Row],[Pago No. ]]&lt;&gt;"",ScheduledPayment,"")</f>
        <v/>
      </c>
      <c r="F2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1" s="13" t="str">
        <f ca="1">IF(PaymentSchedule[[#This Row],[Pago No. ]]&lt;&gt;"",PaymentSchedule[[#This Row],[TOTAL PAYMENT]]-PaymentSchedule[[#This Row],[Interes]],"")</f>
        <v/>
      </c>
      <c r="I241" s="13" t="str">
        <f ca="1">IF(PaymentSchedule[[#This Row],[Pago No. ]]&lt;&gt;"",PaymentSchedule[[#This Row],[Balance inicial ]]*(InterestRate/PaymentsPerYear),"")</f>
        <v/>
      </c>
      <c r="J2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1" s="31"/>
    </row>
    <row r="242" spans="2:11" x14ac:dyDescent="0.2">
      <c r="B242" s="10" t="str">
        <f ca="1">IF(LoanIsGood,IF(ROW()-ROW(PaymentSchedule[[#Headers],[Pago No. ]])&gt;ScheduledNumberOfPayments,"",ROW()-ROW(PaymentSchedule[[#Headers],[Pago No. ]])),"")</f>
        <v/>
      </c>
      <c r="C242" s="12" t="str">
        <f ca="1">IF(PaymentSchedule[[#This Row],[Pago No. ]]&lt;&gt;"",EOMONTH(LoanStartDate,ROW(PaymentSchedule[[#This Row],[Pago No. ]])-ROW(PaymentSchedule[[#Headers],[Pago No. ]])-2)+DAY(LoanStartDate),"")</f>
        <v/>
      </c>
      <c r="D2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2" s="13" t="str">
        <f ca="1">IF(PaymentSchedule[[#This Row],[Pago No. ]]&lt;&gt;"",ScheduledPayment,"")</f>
        <v/>
      </c>
      <c r="F2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2" s="13" t="str">
        <f ca="1">IF(PaymentSchedule[[#This Row],[Pago No. ]]&lt;&gt;"",PaymentSchedule[[#This Row],[TOTAL PAYMENT]]-PaymentSchedule[[#This Row],[Interes]],"")</f>
        <v/>
      </c>
      <c r="I242" s="13" t="str">
        <f ca="1">IF(PaymentSchedule[[#This Row],[Pago No. ]]&lt;&gt;"",PaymentSchedule[[#This Row],[Balance inicial ]]*(InterestRate/PaymentsPerYear),"")</f>
        <v/>
      </c>
      <c r="J2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2" s="31"/>
    </row>
    <row r="243" spans="2:11" x14ac:dyDescent="0.2">
      <c r="B243" s="10" t="str">
        <f ca="1">IF(LoanIsGood,IF(ROW()-ROW(PaymentSchedule[[#Headers],[Pago No. ]])&gt;ScheduledNumberOfPayments,"",ROW()-ROW(PaymentSchedule[[#Headers],[Pago No. ]])),"")</f>
        <v/>
      </c>
      <c r="C243" s="12" t="str">
        <f ca="1">IF(PaymentSchedule[[#This Row],[Pago No. ]]&lt;&gt;"",EOMONTH(LoanStartDate,ROW(PaymentSchedule[[#This Row],[Pago No. ]])-ROW(PaymentSchedule[[#Headers],[Pago No. ]])-2)+DAY(LoanStartDate),"")</f>
        <v/>
      </c>
      <c r="D2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3" s="13" t="str">
        <f ca="1">IF(PaymentSchedule[[#This Row],[Pago No. ]]&lt;&gt;"",ScheduledPayment,"")</f>
        <v/>
      </c>
      <c r="F2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3" s="13" t="str">
        <f ca="1">IF(PaymentSchedule[[#This Row],[Pago No. ]]&lt;&gt;"",PaymentSchedule[[#This Row],[TOTAL PAYMENT]]-PaymentSchedule[[#This Row],[Interes]],"")</f>
        <v/>
      </c>
      <c r="I243" s="13" t="str">
        <f ca="1">IF(PaymentSchedule[[#This Row],[Pago No. ]]&lt;&gt;"",PaymentSchedule[[#This Row],[Balance inicial ]]*(InterestRate/PaymentsPerYear),"")</f>
        <v/>
      </c>
      <c r="J2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3" s="31"/>
    </row>
    <row r="244" spans="2:11" x14ac:dyDescent="0.2">
      <c r="B244" s="10" t="str">
        <f ca="1">IF(LoanIsGood,IF(ROW()-ROW(PaymentSchedule[[#Headers],[Pago No. ]])&gt;ScheduledNumberOfPayments,"",ROW()-ROW(PaymentSchedule[[#Headers],[Pago No. ]])),"")</f>
        <v/>
      </c>
      <c r="C244" s="12" t="str">
        <f ca="1">IF(PaymentSchedule[[#This Row],[Pago No. ]]&lt;&gt;"",EOMONTH(LoanStartDate,ROW(PaymentSchedule[[#This Row],[Pago No. ]])-ROW(PaymentSchedule[[#Headers],[Pago No. ]])-2)+DAY(LoanStartDate),"")</f>
        <v/>
      </c>
      <c r="D2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4" s="13" t="str">
        <f ca="1">IF(PaymentSchedule[[#This Row],[Pago No. ]]&lt;&gt;"",ScheduledPayment,"")</f>
        <v/>
      </c>
      <c r="F2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4" s="13" t="str">
        <f ca="1">IF(PaymentSchedule[[#This Row],[Pago No. ]]&lt;&gt;"",PaymentSchedule[[#This Row],[TOTAL PAYMENT]]-PaymentSchedule[[#This Row],[Interes]],"")</f>
        <v/>
      </c>
      <c r="I244" s="13" t="str">
        <f ca="1">IF(PaymentSchedule[[#This Row],[Pago No. ]]&lt;&gt;"",PaymentSchedule[[#This Row],[Balance inicial ]]*(InterestRate/PaymentsPerYear),"")</f>
        <v/>
      </c>
      <c r="J2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4" s="31"/>
    </row>
    <row r="245" spans="2:11" x14ac:dyDescent="0.2">
      <c r="B245" s="10" t="str">
        <f ca="1">IF(LoanIsGood,IF(ROW()-ROW(PaymentSchedule[[#Headers],[Pago No. ]])&gt;ScheduledNumberOfPayments,"",ROW()-ROW(PaymentSchedule[[#Headers],[Pago No. ]])),"")</f>
        <v/>
      </c>
      <c r="C245" s="12" t="str">
        <f ca="1">IF(PaymentSchedule[[#This Row],[Pago No. ]]&lt;&gt;"",EOMONTH(LoanStartDate,ROW(PaymentSchedule[[#This Row],[Pago No. ]])-ROW(PaymentSchedule[[#Headers],[Pago No. ]])-2)+DAY(LoanStartDate),"")</f>
        <v/>
      </c>
      <c r="D2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5" s="13" t="str">
        <f ca="1">IF(PaymentSchedule[[#This Row],[Pago No. ]]&lt;&gt;"",ScheduledPayment,"")</f>
        <v/>
      </c>
      <c r="F2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5" s="13" t="str">
        <f ca="1">IF(PaymentSchedule[[#This Row],[Pago No. ]]&lt;&gt;"",PaymentSchedule[[#This Row],[TOTAL PAYMENT]]-PaymentSchedule[[#This Row],[Interes]],"")</f>
        <v/>
      </c>
      <c r="I245" s="13" t="str">
        <f ca="1">IF(PaymentSchedule[[#This Row],[Pago No. ]]&lt;&gt;"",PaymentSchedule[[#This Row],[Balance inicial ]]*(InterestRate/PaymentsPerYear),"")</f>
        <v/>
      </c>
      <c r="J2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5" s="31"/>
    </row>
    <row r="246" spans="2:11" x14ac:dyDescent="0.2">
      <c r="B246" s="10" t="str">
        <f ca="1">IF(LoanIsGood,IF(ROW()-ROW(PaymentSchedule[[#Headers],[Pago No. ]])&gt;ScheduledNumberOfPayments,"",ROW()-ROW(PaymentSchedule[[#Headers],[Pago No. ]])),"")</f>
        <v/>
      </c>
      <c r="C246" s="12" t="str">
        <f ca="1">IF(PaymentSchedule[[#This Row],[Pago No. ]]&lt;&gt;"",EOMONTH(LoanStartDate,ROW(PaymentSchedule[[#This Row],[Pago No. ]])-ROW(PaymentSchedule[[#Headers],[Pago No. ]])-2)+DAY(LoanStartDate),"")</f>
        <v/>
      </c>
      <c r="D2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6" s="13" t="str">
        <f ca="1">IF(PaymentSchedule[[#This Row],[Pago No. ]]&lt;&gt;"",ScheduledPayment,"")</f>
        <v/>
      </c>
      <c r="F2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6" s="13" t="str">
        <f ca="1">IF(PaymentSchedule[[#This Row],[Pago No. ]]&lt;&gt;"",PaymentSchedule[[#This Row],[TOTAL PAYMENT]]-PaymentSchedule[[#This Row],[Interes]],"")</f>
        <v/>
      </c>
      <c r="I246" s="13" t="str">
        <f ca="1">IF(PaymentSchedule[[#This Row],[Pago No. ]]&lt;&gt;"",PaymentSchedule[[#This Row],[Balance inicial ]]*(InterestRate/PaymentsPerYear),"")</f>
        <v/>
      </c>
      <c r="J2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6" s="31"/>
    </row>
    <row r="247" spans="2:11" x14ac:dyDescent="0.2">
      <c r="B247" s="10" t="str">
        <f ca="1">IF(LoanIsGood,IF(ROW()-ROW(PaymentSchedule[[#Headers],[Pago No. ]])&gt;ScheduledNumberOfPayments,"",ROW()-ROW(PaymentSchedule[[#Headers],[Pago No. ]])),"")</f>
        <v/>
      </c>
      <c r="C247" s="12" t="str">
        <f ca="1">IF(PaymentSchedule[[#This Row],[Pago No. ]]&lt;&gt;"",EOMONTH(LoanStartDate,ROW(PaymentSchedule[[#This Row],[Pago No. ]])-ROW(PaymentSchedule[[#Headers],[Pago No. ]])-2)+DAY(LoanStartDate),"")</f>
        <v/>
      </c>
      <c r="D2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7" s="13" t="str">
        <f ca="1">IF(PaymentSchedule[[#This Row],[Pago No. ]]&lt;&gt;"",ScheduledPayment,"")</f>
        <v/>
      </c>
      <c r="F2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7" s="13" t="str">
        <f ca="1">IF(PaymentSchedule[[#This Row],[Pago No. ]]&lt;&gt;"",PaymentSchedule[[#This Row],[TOTAL PAYMENT]]-PaymentSchedule[[#This Row],[Interes]],"")</f>
        <v/>
      </c>
      <c r="I247" s="13" t="str">
        <f ca="1">IF(PaymentSchedule[[#This Row],[Pago No. ]]&lt;&gt;"",PaymentSchedule[[#This Row],[Balance inicial ]]*(InterestRate/PaymentsPerYear),"")</f>
        <v/>
      </c>
      <c r="J2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7" s="31"/>
    </row>
    <row r="248" spans="2:11" x14ac:dyDescent="0.2">
      <c r="B248" s="10" t="str">
        <f ca="1">IF(LoanIsGood,IF(ROW()-ROW(PaymentSchedule[[#Headers],[Pago No. ]])&gt;ScheduledNumberOfPayments,"",ROW()-ROW(PaymentSchedule[[#Headers],[Pago No. ]])),"")</f>
        <v/>
      </c>
      <c r="C248" s="12" t="str">
        <f ca="1">IF(PaymentSchedule[[#This Row],[Pago No. ]]&lt;&gt;"",EOMONTH(LoanStartDate,ROW(PaymentSchedule[[#This Row],[Pago No. ]])-ROW(PaymentSchedule[[#Headers],[Pago No. ]])-2)+DAY(LoanStartDate),"")</f>
        <v/>
      </c>
      <c r="D2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8" s="13" t="str">
        <f ca="1">IF(PaymentSchedule[[#This Row],[Pago No. ]]&lt;&gt;"",ScheduledPayment,"")</f>
        <v/>
      </c>
      <c r="F2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8" s="13" t="str">
        <f ca="1">IF(PaymentSchedule[[#This Row],[Pago No. ]]&lt;&gt;"",PaymentSchedule[[#This Row],[TOTAL PAYMENT]]-PaymentSchedule[[#This Row],[Interes]],"")</f>
        <v/>
      </c>
      <c r="I248" s="13" t="str">
        <f ca="1">IF(PaymentSchedule[[#This Row],[Pago No. ]]&lt;&gt;"",PaymentSchedule[[#This Row],[Balance inicial ]]*(InterestRate/PaymentsPerYear),"")</f>
        <v/>
      </c>
      <c r="J2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8" s="31"/>
    </row>
    <row r="249" spans="2:11" x14ac:dyDescent="0.2">
      <c r="B249" s="10" t="str">
        <f ca="1">IF(LoanIsGood,IF(ROW()-ROW(PaymentSchedule[[#Headers],[Pago No. ]])&gt;ScheduledNumberOfPayments,"",ROW()-ROW(PaymentSchedule[[#Headers],[Pago No. ]])),"")</f>
        <v/>
      </c>
      <c r="C249" s="12" t="str">
        <f ca="1">IF(PaymentSchedule[[#This Row],[Pago No. ]]&lt;&gt;"",EOMONTH(LoanStartDate,ROW(PaymentSchedule[[#This Row],[Pago No. ]])-ROW(PaymentSchedule[[#Headers],[Pago No. ]])-2)+DAY(LoanStartDate),"")</f>
        <v/>
      </c>
      <c r="D2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9" s="13" t="str">
        <f ca="1">IF(PaymentSchedule[[#This Row],[Pago No. ]]&lt;&gt;"",ScheduledPayment,"")</f>
        <v/>
      </c>
      <c r="F2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9" s="13" t="str">
        <f ca="1">IF(PaymentSchedule[[#This Row],[Pago No. ]]&lt;&gt;"",PaymentSchedule[[#This Row],[TOTAL PAYMENT]]-PaymentSchedule[[#This Row],[Interes]],"")</f>
        <v/>
      </c>
      <c r="I249" s="13" t="str">
        <f ca="1">IF(PaymentSchedule[[#This Row],[Pago No. ]]&lt;&gt;"",PaymentSchedule[[#This Row],[Balance inicial ]]*(InterestRate/PaymentsPerYear),"")</f>
        <v/>
      </c>
      <c r="J2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9" s="31"/>
    </row>
    <row r="250" spans="2:11" x14ac:dyDescent="0.2">
      <c r="B250" s="10" t="str">
        <f ca="1">IF(LoanIsGood,IF(ROW()-ROW(PaymentSchedule[[#Headers],[Pago No. ]])&gt;ScheduledNumberOfPayments,"",ROW()-ROW(PaymentSchedule[[#Headers],[Pago No. ]])),"")</f>
        <v/>
      </c>
      <c r="C250" s="12" t="str">
        <f ca="1">IF(PaymentSchedule[[#This Row],[Pago No. ]]&lt;&gt;"",EOMONTH(LoanStartDate,ROW(PaymentSchedule[[#This Row],[Pago No. ]])-ROW(PaymentSchedule[[#Headers],[Pago No. ]])-2)+DAY(LoanStartDate),"")</f>
        <v/>
      </c>
      <c r="D2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0" s="13" t="str">
        <f ca="1">IF(PaymentSchedule[[#This Row],[Pago No. ]]&lt;&gt;"",ScheduledPayment,"")</f>
        <v/>
      </c>
      <c r="F2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0" s="13" t="str">
        <f ca="1">IF(PaymentSchedule[[#This Row],[Pago No. ]]&lt;&gt;"",PaymentSchedule[[#This Row],[TOTAL PAYMENT]]-PaymentSchedule[[#This Row],[Interes]],"")</f>
        <v/>
      </c>
      <c r="I250" s="13" t="str">
        <f ca="1">IF(PaymentSchedule[[#This Row],[Pago No. ]]&lt;&gt;"",PaymentSchedule[[#This Row],[Balance inicial ]]*(InterestRate/PaymentsPerYear),"")</f>
        <v/>
      </c>
      <c r="J2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0" s="31"/>
    </row>
    <row r="251" spans="2:11" x14ac:dyDescent="0.2">
      <c r="B251" s="10" t="str">
        <f ca="1">IF(LoanIsGood,IF(ROW()-ROW(PaymentSchedule[[#Headers],[Pago No. ]])&gt;ScheduledNumberOfPayments,"",ROW()-ROW(PaymentSchedule[[#Headers],[Pago No. ]])),"")</f>
        <v/>
      </c>
      <c r="C251" s="12" t="str">
        <f ca="1">IF(PaymentSchedule[[#This Row],[Pago No. ]]&lt;&gt;"",EOMONTH(LoanStartDate,ROW(PaymentSchedule[[#This Row],[Pago No. ]])-ROW(PaymentSchedule[[#Headers],[Pago No. ]])-2)+DAY(LoanStartDate),"")</f>
        <v/>
      </c>
      <c r="D2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1" s="13" t="str">
        <f ca="1">IF(PaymentSchedule[[#This Row],[Pago No. ]]&lt;&gt;"",ScheduledPayment,"")</f>
        <v/>
      </c>
      <c r="F2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1" s="13" t="str">
        <f ca="1">IF(PaymentSchedule[[#This Row],[Pago No. ]]&lt;&gt;"",PaymentSchedule[[#This Row],[TOTAL PAYMENT]]-PaymentSchedule[[#This Row],[Interes]],"")</f>
        <v/>
      </c>
      <c r="I251" s="13" t="str">
        <f ca="1">IF(PaymentSchedule[[#This Row],[Pago No. ]]&lt;&gt;"",PaymentSchedule[[#This Row],[Balance inicial ]]*(InterestRate/PaymentsPerYear),"")</f>
        <v/>
      </c>
      <c r="J2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1" s="31"/>
    </row>
    <row r="252" spans="2:11" x14ac:dyDescent="0.2">
      <c r="B252" s="10" t="str">
        <f ca="1">IF(LoanIsGood,IF(ROW()-ROW(PaymentSchedule[[#Headers],[Pago No. ]])&gt;ScheduledNumberOfPayments,"",ROW()-ROW(PaymentSchedule[[#Headers],[Pago No. ]])),"")</f>
        <v/>
      </c>
      <c r="C252" s="12" t="str">
        <f ca="1">IF(PaymentSchedule[[#This Row],[Pago No. ]]&lt;&gt;"",EOMONTH(LoanStartDate,ROW(PaymentSchedule[[#This Row],[Pago No. ]])-ROW(PaymentSchedule[[#Headers],[Pago No. ]])-2)+DAY(LoanStartDate),"")</f>
        <v/>
      </c>
      <c r="D2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2" s="13" t="str">
        <f ca="1">IF(PaymentSchedule[[#This Row],[Pago No. ]]&lt;&gt;"",ScheduledPayment,"")</f>
        <v/>
      </c>
      <c r="F2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2" s="13" t="str">
        <f ca="1">IF(PaymentSchedule[[#This Row],[Pago No. ]]&lt;&gt;"",PaymentSchedule[[#This Row],[TOTAL PAYMENT]]-PaymentSchedule[[#This Row],[Interes]],"")</f>
        <v/>
      </c>
      <c r="I252" s="13" t="str">
        <f ca="1">IF(PaymentSchedule[[#This Row],[Pago No. ]]&lt;&gt;"",PaymentSchedule[[#This Row],[Balance inicial ]]*(InterestRate/PaymentsPerYear),"")</f>
        <v/>
      </c>
      <c r="J2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2" s="31"/>
    </row>
    <row r="253" spans="2:11" x14ac:dyDescent="0.2">
      <c r="B253" s="10" t="str">
        <f ca="1">IF(LoanIsGood,IF(ROW()-ROW(PaymentSchedule[[#Headers],[Pago No. ]])&gt;ScheduledNumberOfPayments,"",ROW()-ROW(PaymentSchedule[[#Headers],[Pago No. ]])),"")</f>
        <v/>
      </c>
      <c r="C253" s="12" t="str">
        <f ca="1">IF(PaymentSchedule[[#This Row],[Pago No. ]]&lt;&gt;"",EOMONTH(LoanStartDate,ROW(PaymentSchedule[[#This Row],[Pago No. ]])-ROW(PaymentSchedule[[#Headers],[Pago No. ]])-2)+DAY(LoanStartDate),"")</f>
        <v/>
      </c>
      <c r="D2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3" s="13" t="str">
        <f ca="1">IF(PaymentSchedule[[#This Row],[Pago No. ]]&lt;&gt;"",ScheduledPayment,"")</f>
        <v/>
      </c>
      <c r="F2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3" s="13" t="str">
        <f ca="1">IF(PaymentSchedule[[#This Row],[Pago No. ]]&lt;&gt;"",PaymentSchedule[[#This Row],[TOTAL PAYMENT]]-PaymentSchedule[[#This Row],[Interes]],"")</f>
        <v/>
      </c>
      <c r="I253" s="13" t="str">
        <f ca="1">IF(PaymentSchedule[[#This Row],[Pago No. ]]&lt;&gt;"",PaymentSchedule[[#This Row],[Balance inicial ]]*(InterestRate/PaymentsPerYear),"")</f>
        <v/>
      </c>
      <c r="J2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3" s="31"/>
    </row>
    <row r="254" spans="2:11" x14ac:dyDescent="0.2">
      <c r="B254" s="10" t="str">
        <f ca="1">IF(LoanIsGood,IF(ROW()-ROW(PaymentSchedule[[#Headers],[Pago No. ]])&gt;ScheduledNumberOfPayments,"",ROW()-ROW(PaymentSchedule[[#Headers],[Pago No. ]])),"")</f>
        <v/>
      </c>
      <c r="C254" s="12" t="str">
        <f ca="1">IF(PaymentSchedule[[#This Row],[Pago No. ]]&lt;&gt;"",EOMONTH(LoanStartDate,ROW(PaymentSchedule[[#This Row],[Pago No. ]])-ROW(PaymentSchedule[[#Headers],[Pago No. ]])-2)+DAY(LoanStartDate),"")</f>
        <v/>
      </c>
      <c r="D2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4" s="13" t="str">
        <f ca="1">IF(PaymentSchedule[[#This Row],[Pago No. ]]&lt;&gt;"",ScheduledPayment,"")</f>
        <v/>
      </c>
      <c r="F2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4" s="13" t="str">
        <f ca="1">IF(PaymentSchedule[[#This Row],[Pago No. ]]&lt;&gt;"",PaymentSchedule[[#This Row],[TOTAL PAYMENT]]-PaymentSchedule[[#This Row],[Interes]],"")</f>
        <v/>
      </c>
      <c r="I254" s="13" t="str">
        <f ca="1">IF(PaymentSchedule[[#This Row],[Pago No. ]]&lt;&gt;"",PaymentSchedule[[#This Row],[Balance inicial ]]*(InterestRate/PaymentsPerYear),"")</f>
        <v/>
      </c>
      <c r="J2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4" s="31"/>
    </row>
    <row r="255" spans="2:11" x14ac:dyDescent="0.2">
      <c r="B255" s="10" t="str">
        <f ca="1">IF(LoanIsGood,IF(ROW()-ROW(PaymentSchedule[[#Headers],[Pago No. ]])&gt;ScheduledNumberOfPayments,"",ROW()-ROW(PaymentSchedule[[#Headers],[Pago No. ]])),"")</f>
        <v/>
      </c>
      <c r="C255" s="12" t="str">
        <f ca="1">IF(PaymentSchedule[[#This Row],[Pago No. ]]&lt;&gt;"",EOMONTH(LoanStartDate,ROW(PaymentSchedule[[#This Row],[Pago No. ]])-ROW(PaymentSchedule[[#Headers],[Pago No. ]])-2)+DAY(LoanStartDate),"")</f>
        <v/>
      </c>
      <c r="D2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5" s="13" t="str">
        <f ca="1">IF(PaymentSchedule[[#This Row],[Pago No. ]]&lt;&gt;"",ScheduledPayment,"")</f>
        <v/>
      </c>
      <c r="F2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5" s="13" t="str">
        <f ca="1">IF(PaymentSchedule[[#This Row],[Pago No. ]]&lt;&gt;"",PaymentSchedule[[#This Row],[TOTAL PAYMENT]]-PaymentSchedule[[#This Row],[Interes]],"")</f>
        <v/>
      </c>
      <c r="I255" s="13" t="str">
        <f ca="1">IF(PaymentSchedule[[#This Row],[Pago No. ]]&lt;&gt;"",PaymentSchedule[[#This Row],[Balance inicial ]]*(InterestRate/PaymentsPerYear),"")</f>
        <v/>
      </c>
      <c r="J2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5" s="31"/>
    </row>
    <row r="256" spans="2:11" x14ac:dyDescent="0.2">
      <c r="B256" s="10" t="str">
        <f ca="1">IF(LoanIsGood,IF(ROW()-ROW(PaymentSchedule[[#Headers],[Pago No. ]])&gt;ScheduledNumberOfPayments,"",ROW()-ROW(PaymentSchedule[[#Headers],[Pago No. ]])),"")</f>
        <v/>
      </c>
      <c r="C256" s="12" t="str">
        <f ca="1">IF(PaymentSchedule[[#This Row],[Pago No. ]]&lt;&gt;"",EOMONTH(LoanStartDate,ROW(PaymentSchedule[[#This Row],[Pago No. ]])-ROW(PaymentSchedule[[#Headers],[Pago No. ]])-2)+DAY(LoanStartDate),"")</f>
        <v/>
      </c>
      <c r="D2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6" s="13" t="str">
        <f ca="1">IF(PaymentSchedule[[#This Row],[Pago No. ]]&lt;&gt;"",ScheduledPayment,"")</f>
        <v/>
      </c>
      <c r="F2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6" s="13" t="str">
        <f ca="1">IF(PaymentSchedule[[#This Row],[Pago No. ]]&lt;&gt;"",PaymentSchedule[[#This Row],[TOTAL PAYMENT]]-PaymentSchedule[[#This Row],[Interes]],"")</f>
        <v/>
      </c>
      <c r="I256" s="13" t="str">
        <f ca="1">IF(PaymentSchedule[[#This Row],[Pago No. ]]&lt;&gt;"",PaymentSchedule[[#This Row],[Balance inicial ]]*(InterestRate/PaymentsPerYear),"")</f>
        <v/>
      </c>
      <c r="J2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6" s="31"/>
    </row>
    <row r="257" spans="2:11" x14ac:dyDescent="0.2">
      <c r="B257" s="10" t="str">
        <f ca="1">IF(LoanIsGood,IF(ROW()-ROW(PaymentSchedule[[#Headers],[Pago No. ]])&gt;ScheduledNumberOfPayments,"",ROW()-ROW(PaymentSchedule[[#Headers],[Pago No. ]])),"")</f>
        <v/>
      </c>
      <c r="C257" s="12" t="str">
        <f ca="1">IF(PaymentSchedule[[#This Row],[Pago No. ]]&lt;&gt;"",EOMONTH(LoanStartDate,ROW(PaymentSchedule[[#This Row],[Pago No. ]])-ROW(PaymentSchedule[[#Headers],[Pago No. ]])-2)+DAY(LoanStartDate),"")</f>
        <v/>
      </c>
      <c r="D2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7" s="13" t="str">
        <f ca="1">IF(PaymentSchedule[[#This Row],[Pago No. ]]&lt;&gt;"",ScheduledPayment,"")</f>
        <v/>
      </c>
      <c r="F2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7" s="13" t="str">
        <f ca="1">IF(PaymentSchedule[[#This Row],[Pago No. ]]&lt;&gt;"",PaymentSchedule[[#This Row],[TOTAL PAYMENT]]-PaymentSchedule[[#This Row],[Interes]],"")</f>
        <v/>
      </c>
      <c r="I257" s="13" t="str">
        <f ca="1">IF(PaymentSchedule[[#This Row],[Pago No. ]]&lt;&gt;"",PaymentSchedule[[#This Row],[Balance inicial ]]*(InterestRate/PaymentsPerYear),"")</f>
        <v/>
      </c>
      <c r="J2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7" s="31"/>
    </row>
    <row r="258" spans="2:11" x14ac:dyDescent="0.2">
      <c r="B258" s="10" t="str">
        <f ca="1">IF(LoanIsGood,IF(ROW()-ROW(PaymentSchedule[[#Headers],[Pago No. ]])&gt;ScheduledNumberOfPayments,"",ROW()-ROW(PaymentSchedule[[#Headers],[Pago No. ]])),"")</f>
        <v/>
      </c>
      <c r="C258" s="12" t="str">
        <f ca="1">IF(PaymentSchedule[[#This Row],[Pago No. ]]&lt;&gt;"",EOMONTH(LoanStartDate,ROW(PaymentSchedule[[#This Row],[Pago No. ]])-ROW(PaymentSchedule[[#Headers],[Pago No. ]])-2)+DAY(LoanStartDate),"")</f>
        <v/>
      </c>
      <c r="D2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8" s="13" t="str">
        <f ca="1">IF(PaymentSchedule[[#This Row],[Pago No. ]]&lt;&gt;"",ScheduledPayment,"")</f>
        <v/>
      </c>
      <c r="F2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8" s="13" t="str">
        <f ca="1">IF(PaymentSchedule[[#This Row],[Pago No. ]]&lt;&gt;"",PaymentSchedule[[#This Row],[TOTAL PAYMENT]]-PaymentSchedule[[#This Row],[Interes]],"")</f>
        <v/>
      </c>
      <c r="I258" s="13" t="str">
        <f ca="1">IF(PaymentSchedule[[#This Row],[Pago No. ]]&lt;&gt;"",PaymentSchedule[[#This Row],[Balance inicial ]]*(InterestRate/PaymentsPerYear),"")</f>
        <v/>
      </c>
      <c r="J2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8" s="31"/>
    </row>
    <row r="259" spans="2:11" x14ac:dyDescent="0.2">
      <c r="B259" s="10" t="str">
        <f ca="1">IF(LoanIsGood,IF(ROW()-ROW(PaymentSchedule[[#Headers],[Pago No. ]])&gt;ScheduledNumberOfPayments,"",ROW()-ROW(PaymentSchedule[[#Headers],[Pago No. ]])),"")</f>
        <v/>
      </c>
      <c r="C259" s="12" t="str">
        <f ca="1">IF(PaymentSchedule[[#This Row],[Pago No. ]]&lt;&gt;"",EOMONTH(LoanStartDate,ROW(PaymentSchedule[[#This Row],[Pago No. ]])-ROW(PaymentSchedule[[#Headers],[Pago No. ]])-2)+DAY(LoanStartDate),"")</f>
        <v/>
      </c>
      <c r="D2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9" s="13" t="str">
        <f ca="1">IF(PaymentSchedule[[#This Row],[Pago No. ]]&lt;&gt;"",ScheduledPayment,"")</f>
        <v/>
      </c>
      <c r="F2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9" s="13" t="str">
        <f ca="1">IF(PaymentSchedule[[#This Row],[Pago No. ]]&lt;&gt;"",PaymentSchedule[[#This Row],[TOTAL PAYMENT]]-PaymentSchedule[[#This Row],[Interes]],"")</f>
        <v/>
      </c>
      <c r="I259" s="13" t="str">
        <f ca="1">IF(PaymentSchedule[[#This Row],[Pago No. ]]&lt;&gt;"",PaymentSchedule[[#This Row],[Balance inicial ]]*(InterestRate/PaymentsPerYear),"")</f>
        <v/>
      </c>
      <c r="J2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9" s="31"/>
    </row>
    <row r="260" spans="2:11" x14ac:dyDescent="0.2">
      <c r="B260" s="10" t="str">
        <f ca="1">IF(LoanIsGood,IF(ROW()-ROW(PaymentSchedule[[#Headers],[Pago No. ]])&gt;ScheduledNumberOfPayments,"",ROW()-ROW(PaymentSchedule[[#Headers],[Pago No. ]])),"")</f>
        <v/>
      </c>
      <c r="C260" s="12" t="str">
        <f ca="1">IF(PaymentSchedule[[#This Row],[Pago No. ]]&lt;&gt;"",EOMONTH(LoanStartDate,ROW(PaymentSchedule[[#This Row],[Pago No. ]])-ROW(PaymentSchedule[[#Headers],[Pago No. ]])-2)+DAY(LoanStartDate),"")</f>
        <v/>
      </c>
      <c r="D2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0" s="13" t="str">
        <f ca="1">IF(PaymentSchedule[[#This Row],[Pago No. ]]&lt;&gt;"",ScheduledPayment,"")</f>
        <v/>
      </c>
      <c r="F2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0" s="13" t="str">
        <f ca="1">IF(PaymentSchedule[[#This Row],[Pago No. ]]&lt;&gt;"",PaymentSchedule[[#This Row],[TOTAL PAYMENT]]-PaymentSchedule[[#This Row],[Interes]],"")</f>
        <v/>
      </c>
      <c r="I260" s="13" t="str">
        <f ca="1">IF(PaymentSchedule[[#This Row],[Pago No. ]]&lt;&gt;"",PaymentSchedule[[#This Row],[Balance inicial ]]*(InterestRate/PaymentsPerYear),"")</f>
        <v/>
      </c>
      <c r="J2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0" s="31"/>
    </row>
    <row r="261" spans="2:11" x14ac:dyDescent="0.2">
      <c r="B261" s="10" t="str">
        <f ca="1">IF(LoanIsGood,IF(ROW()-ROW(PaymentSchedule[[#Headers],[Pago No. ]])&gt;ScheduledNumberOfPayments,"",ROW()-ROW(PaymentSchedule[[#Headers],[Pago No. ]])),"")</f>
        <v/>
      </c>
      <c r="C261" s="12" t="str">
        <f ca="1">IF(PaymentSchedule[[#This Row],[Pago No. ]]&lt;&gt;"",EOMONTH(LoanStartDate,ROW(PaymentSchedule[[#This Row],[Pago No. ]])-ROW(PaymentSchedule[[#Headers],[Pago No. ]])-2)+DAY(LoanStartDate),"")</f>
        <v/>
      </c>
      <c r="D2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1" s="13" t="str">
        <f ca="1">IF(PaymentSchedule[[#This Row],[Pago No. ]]&lt;&gt;"",ScheduledPayment,"")</f>
        <v/>
      </c>
      <c r="F2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1" s="13" t="str">
        <f ca="1">IF(PaymentSchedule[[#This Row],[Pago No. ]]&lt;&gt;"",PaymentSchedule[[#This Row],[TOTAL PAYMENT]]-PaymentSchedule[[#This Row],[Interes]],"")</f>
        <v/>
      </c>
      <c r="I261" s="13" t="str">
        <f ca="1">IF(PaymentSchedule[[#This Row],[Pago No. ]]&lt;&gt;"",PaymentSchedule[[#This Row],[Balance inicial ]]*(InterestRate/PaymentsPerYear),"")</f>
        <v/>
      </c>
      <c r="J2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1" s="31"/>
    </row>
    <row r="262" spans="2:11" x14ac:dyDescent="0.2">
      <c r="B262" s="10" t="str">
        <f ca="1">IF(LoanIsGood,IF(ROW()-ROW(PaymentSchedule[[#Headers],[Pago No. ]])&gt;ScheduledNumberOfPayments,"",ROW()-ROW(PaymentSchedule[[#Headers],[Pago No. ]])),"")</f>
        <v/>
      </c>
      <c r="C262" s="12" t="str">
        <f ca="1">IF(PaymentSchedule[[#This Row],[Pago No. ]]&lt;&gt;"",EOMONTH(LoanStartDate,ROW(PaymentSchedule[[#This Row],[Pago No. ]])-ROW(PaymentSchedule[[#Headers],[Pago No. ]])-2)+DAY(LoanStartDate),"")</f>
        <v/>
      </c>
      <c r="D2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2" s="13" t="str">
        <f ca="1">IF(PaymentSchedule[[#This Row],[Pago No. ]]&lt;&gt;"",ScheduledPayment,"")</f>
        <v/>
      </c>
      <c r="F2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2" s="13" t="str">
        <f ca="1">IF(PaymentSchedule[[#This Row],[Pago No. ]]&lt;&gt;"",PaymentSchedule[[#This Row],[TOTAL PAYMENT]]-PaymentSchedule[[#This Row],[Interes]],"")</f>
        <v/>
      </c>
      <c r="I262" s="13" t="str">
        <f ca="1">IF(PaymentSchedule[[#This Row],[Pago No. ]]&lt;&gt;"",PaymentSchedule[[#This Row],[Balance inicial ]]*(InterestRate/PaymentsPerYear),"")</f>
        <v/>
      </c>
      <c r="J2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2" s="31"/>
    </row>
    <row r="263" spans="2:11" x14ac:dyDescent="0.2">
      <c r="B263" s="10" t="str">
        <f ca="1">IF(LoanIsGood,IF(ROW()-ROW(PaymentSchedule[[#Headers],[Pago No. ]])&gt;ScheduledNumberOfPayments,"",ROW()-ROW(PaymentSchedule[[#Headers],[Pago No. ]])),"")</f>
        <v/>
      </c>
      <c r="C263" s="12" t="str">
        <f ca="1">IF(PaymentSchedule[[#This Row],[Pago No. ]]&lt;&gt;"",EOMONTH(LoanStartDate,ROW(PaymentSchedule[[#This Row],[Pago No. ]])-ROW(PaymentSchedule[[#Headers],[Pago No. ]])-2)+DAY(LoanStartDate),"")</f>
        <v/>
      </c>
      <c r="D2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3" s="13" t="str">
        <f ca="1">IF(PaymentSchedule[[#This Row],[Pago No. ]]&lt;&gt;"",ScheduledPayment,"")</f>
        <v/>
      </c>
      <c r="F2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3" s="13" t="str">
        <f ca="1">IF(PaymentSchedule[[#This Row],[Pago No. ]]&lt;&gt;"",PaymentSchedule[[#This Row],[TOTAL PAYMENT]]-PaymentSchedule[[#This Row],[Interes]],"")</f>
        <v/>
      </c>
      <c r="I263" s="13" t="str">
        <f ca="1">IF(PaymentSchedule[[#This Row],[Pago No. ]]&lt;&gt;"",PaymentSchedule[[#This Row],[Balance inicial ]]*(InterestRate/PaymentsPerYear),"")</f>
        <v/>
      </c>
      <c r="J2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3" s="31"/>
    </row>
    <row r="264" spans="2:11" x14ac:dyDescent="0.2">
      <c r="B264" s="10" t="str">
        <f ca="1">IF(LoanIsGood,IF(ROW()-ROW(PaymentSchedule[[#Headers],[Pago No. ]])&gt;ScheduledNumberOfPayments,"",ROW()-ROW(PaymentSchedule[[#Headers],[Pago No. ]])),"")</f>
        <v/>
      </c>
      <c r="C264" s="12" t="str">
        <f ca="1">IF(PaymentSchedule[[#This Row],[Pago No. ]]&lt;&gt;"",EOMONTH(LoanStartDate,ROW(PaymentSchedule[[#This Row],[Pago No. ]])-ROW(PaymentSchedule[[#Headers],[Pago No. ]])-2)+DAY(LoanStartDate),"")</f>
        <v/>
      </c>
      <c r="D2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4" s="13" t="str">
        <f ca="1">IF(PaymentSchedule[[#This Row],[Pago No. ]]&lt;&gt;"",ScheduledPayment,"")</f>
        <v/>
      </c>
      <c r="F2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4" s="13" t="str">
        <f ca="1">IF(PaymentSchedule[[#This Row],[Pago No. ]]&lt;&gt;"",PaymentSchedule[[#This Row],[TOTAL PAYMENT]]-PaymentSchedule[[#This Row],[Interes]],"")</f>
        <v/>
      </c>
      <c r="I264" s="13" t="str">
        <f ca="1">IF(PaymentSchedule[[#This Row],[Pago No. ]]&lt;&gt;"",PaymentSchedule[[#This Row],[Balance inicial ]]*(InterestRate/PaymentsPerYear),"")</f>
        <v/>
      </c>
      <c r="J2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4" s="31"/>
    </row>
    <row r="265" spans="2:11" x14ac:dyDescent="0.2">
      <c r="B265" s="10" t="str">
        <f ca="1">IF(LoanIsGood,IF(ROW()-ROW(PaymentSchedule[[#Headers],[Pago No. ]])&gt;ScheduledNumberOfPayments,"",ROW()-ROW(PaymentSchedule[[#Headers],[Pago No. ]])),"")</f>
        <v/>
      </c>
      <c r="C265" s="12" t="str">
        <f ca="1">IF(PaymentSchedule[[#This Row],[Pago No. ]]&lt;&gt;"",EOMONTH(LoanStartDate,ROW(PaymentSchedule[[#This Row],[Pago No. ]])-ROW(PaymentSchedule[[#Headers],[Pago No. ]])-2)+DAY(LoanStartDate),"")</f>
        <v/>
      </c>
      <c r="D2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5" s="13" t="str">
        <f ca="1">IF(PaymentSchedule[[#This Row],[Pago No. ]]&lt;&gt;"",ScheduledPayment,"")</f>
        <v/>
      </c>
      <c r="F2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5" s="13" t="str">
        <f ca="1">IF(PaymentSchedule[[#This Row],[Pago No. ]]&lt;&gt;"",PaymentSchedule[[#This Row],[TOTAL PAYMENT]]-PaymentSchedule[[#This Row],[Interes]],"")</f>
        <v/>
      </c>
      <c r="I265" s="13" t="str">
        <f ca="1">IF(PaymentSchedule[[#This Row],[Pago No. ]]&lt;&gt;"",PaymentSchedule[[#This Row],[Balance inicial ]]*(InterestRate/PaymentsPerYear),"")</f>
        <v/>
      </c>
      <c r="J2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5" s="31"/>
    </row>
    <row r="266" spans="2:11" x14ac:dyDescent="0.2">
      <c r="B266" s="10" t="str">
        <f ca="1">IF(LoanIsGood,IF(ROW()-ROW(PaymentSchedule[[#Headers],[Pago No. ]])&gt;ScheduledNumberOfPayments,"",ROW()-ROW(PaymentSchedule[[#Headers],[Pago No. ]])),"")</f>
        <v/>
      </c>
      <c r="C266" s="12" t="str">
        <f ca="1">IF(PaymentSchedule[[#This Row],[Pago No. ]]&lt;&gt;"",EOMONTH(LoanStartDate,ROW(PaymentSchedule[[#This Row],[Pago No. ]])-ROW(PaymentSchedule[[#Headers],[Pago No. ]])-2)+DAY(LoanStartDate),"")</f>
        <v/>
      </c>
      <c r="D2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6" s="13" t="str">
        <f ca="1">IF(PaymentSchedule[[#This Row],[Pago No. ]]&lt;&gt;"",ScheduledPayment,"")</f>
        <v/>
      </c>
      <c r="F2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6" s="13" t="str">
        <f ca="1">IF(PaymentSchedule[[#This Row],[Pago No. ]]&lt;&gt;"",PaymentSchedule[[#This Row],[TOTAL PAYMENT]]-PaymentSchedule[[#This Row],[Interes]],"")</f>
        <v/>
      </c>
      <c r="I266" s="13" t="str">
        <f ca="1">IF(PaymentSchedule[[#This Row],[Pago No. ]]&lt;&gt;"",PaymentSchedule[[#This Row],[Balance inicial ]]*(InterestRate/PaymentsPerYear),"")</f>
        <v/>
      </c>
      <c r="J2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6" s="31"/>
    </row>
    <row r="267" spans="2:11" x14ac:dyDescent="0.2">
      <c r="B267" s="10" t="str">
        <f ca="1">IF(LoanIsGood,IF(ROW()-ROW(PaymentSchedule[[#Headers],[Pago No. ]])&gt;ScheduledNumberOfPayments,"",ROW()-ROW(PaymentSchedule[[#Headers],[Pago No. ]])),"")</f>
        <v/>
      </c>
      <c r="C267" s="12" t="str">
        <f ca="1">IF(PaymentSchedule[[#This Row],[Pago No. ]]&lt;&gt;"",EOMONTH(LoanStartDate,ROW(PaymentSchedule[[#This Row],[Pago No. ]])-ROW(PaymentSchedule[[#Headers],[Pago No. ]])-2)+DAY(LoanStartDate),"")</f>
        <v/>
      </c>
      <c r="D2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7" s="13" t="str">
        <f ca="1">IF(PaymentSchedule[[#This Row],[Pago No. ]]&lt;&gt;"",ScheduledPayment,"")</f>
        <v/>
      </c>
      <c r="F2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7" s="13" t="str">
        <f ca="1">IF(PaymentSchedule[[#This Row],[Pago No. ]]&lt;&gt;"",PaymentSchedule[[#This Row],[TOTAL PAYMENT]]-PaymentSchedule[[#This Row],[Interes]],"")</f>
        <v/>
      </c>
      <c r="I267" s="13" t="str">
        <f ca="1">IF(PaymentSchedule[[#This Row],[Pago No. ]]&lt;&gt;"",PaymentSchedule[[#This Row],[Balance inicial ]]*(InterestRate/PaymentsPerYear),"")</f>
        <v/>
      </c>
      <c r="J2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7" s="31"/>
    </row>
    <row r="268" spans="2:11" x14ac:dyDescent="0.2">
      <c r="B268" s="10" t="str">
        <f ca="1">IF(LoanIsGood,IF(ROW()-ROW(PaymentSchedule[[#Headers],[Pago No. ]])&gt;ScheduledNumberOfPayments,"",ROW()-ROW(PaymentSchedule[[#Headers],[Pago No. ]])),"")</f>
        <v/>
      </c>
      <c r="C268" s="12" t="str">
        <f ca="1">IF(PaymentSchedule[[#This Row],[Pago No. ]]&lt;&gt;"",EOMONTH(LoanStartDate,ROW(PaymentSchedule[[#This Row],[Pago No. ]])-ROW(PaymentSchedule[[#Headers],[Pago No. ]])-2)+DAY(LoanStartDate),"")</f>
        <v/>
      </c>
      <c r="D2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8" s="13" t="str">
        <f ca="1">IF(PaymentSchedule[[#This Row],[Pago No. ]]&lt;&gt;"",ScheduledPayment,"")</f>
        <v/>
      </c>
      <c r="F2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8" s="13" t="str">
        <f ca="1">IF(PaymentSchedule[[#This Row],[Pago No. ]]&lt;&gt;"",PaymentSchedule[[#This Row],[TOTAL PAYMENT]]-PaymentSchedule[[#This Row],[Interes]],"")</f>
        <v/>
      </c>
      <c r="I268" s="13" t="str">
        <f ca="1">IF(PaymentSchedule[[#This Row],[Pago No. ]]&lt;&gt;"",PaymentSchedule[[#This Row],[Balance inicial ]]*(InterestRate/PaymentsPerYear),"")</f>
        <v/>
      </c>
      <c r="J2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8" s="31"/>
    </row>
    <row r="269" spans="2:11" x14ac:dyDescent="0.2">
      <c r="B269" s="10" t="str">
        <f ca="1">IF(LoanIsGood,IF(ROW()-ROW(PaymentSchedule[[#Headers],[Pago No. ]])&gt;ScheduledNumberOfPayments,"",ROW()-ROW(PaymentSchedule[[#Headers],[Pago No. ]])),"")</f>
        <v/>
      </c>
      <c r="C269" s="12" t="str">
        <f ca="1">IF(PaymentSchedule[[#This Row],[Pago No. ]]&lt;&gt;"",EOMONTH(LoanStartDate,ROW(PaymentSchedule[[#This Row],[Pago No. ]])-ROW(PaymentSchedule[[#Headers],[Pago No. ]])-2)+DAY(LoanStartDate),"")</f>
        <v/>
      </c>
      <c r="D2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9" s="13" t="str">
        <f ca="1">IF(PaymentSchedule[[#This Row],[Pago No. ]]&lt;&gt;"",ScheduledPayment,"")</f>
        <v/>
      </c>
      <c r="F2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9" s="13" t="str">
        <f ca="1">IF(PaymentSchedule[[#This Row],[Pago No. ]]&lt;&gt;"",PaymentSchedule[[#This Row],[TOTAL PAYMENT]]-PaymentSchedule[[#This Row],[Interes]],"")</f>
        <v/>
      </c>
      <c r="I269" s="13" t="str">
        <f ca="1">IF(PaymentSchedule[[#This Row],[Pago No. ]]&lt;&gt;"",PaymentSchedule[[#This Row],[Balance inicial ]]*(InterestRate/PaymentsPerYear),"")</f>
        <v/>
      </c>
      <c r="J2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9" s="31"/>
    </row>
    <row r="270" spans="2:11" x14ac:dyDescent="0.2">
      <c r="B270" s="10" t="str">
        <f ca="1">IF(LoanIsGood,IF(ROW()-ROW(PaymentSchedule[[#Headers],[Pago No. ]])&gt;ScheduledNumberOfPayments,"",ROW()-ROW(PaymentSchedule[[#Headers],[Pago No. ]])),"")</f>
        <v/>
      </c>
      <c r="C270" s="12" t="str">
        <f ca="1">IF(PaymentSchedule[[#This Row],[Pago No. ]]&lt;&gt;"",EOMONTH(LoanStartDate,ROW(PaymentSchedule[[#This Row],[Pago No. ]])-ROW(PaymentSchedule[[#Headers],[Pago No. ]])-2)+DAY(LoanStartDate),"")</f>
        <v/>
      </c>
      <c r="D2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0" s="13" t="str">
        <f ca="1">IF(PaymentSchedule[[#This Row],[Pago No. ]]&lt;&gt;"",ScheduledPayment,"")</f>
        <v/>
      </c>
      <c r="F2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0" s="13" t="str">
        <f ca="1">IF(PaymentSchedule[[#This Row],[Pago No. ]]&lt;&gt;"",PaymentSchedule[[#This Row],[TOTAL PAYMENT]]-PaymentSchedule[[#This Row],[Interes]],"")</f>
        <v/>
      </c>
      <c r="I270" s="13" t="str">
        <f ca="1">IF(PaymentSchedule[[#This Row],[Pago No. ]]&lt;&gt;"",PaymentSchedule[[#This Row],[Balance inicial ]]*(InterestRate/PaymentsPerYear),"")</f>
        <v/>
      </c>
      <c r="J2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0" s="31"/>
    </row>
    <row r="271" spans="2:11" x14ac:dyDescent="0.2">
      <c r="B271" s="10" t="str">
        <f ca="1">IF(LoanIsGood,IF(ROW()-ROW(PaymentSchedule[[#Headers],[Pago No. ]])&gt;ScheduledNumberOfPayments,"",ROW()-ROW(PaymentSchedule[[#Headers],[Pago No. ]])),"")</f>
        <v/>
      </c>
      <c r="C271" s="12" t="str">
        <f ca="1">IF(PaymentSchedule[[#This Row],[Pago No. ]]&lt;&gt;"",EOMONTH(LoanStartDate,ROW(PaymentSchedule[[#This Row],[Pago No. ]])-ROW(PaymentSchedule[[#Headers],[Pago No. ]])-2)+DAY(LoanStartDate),"")</f>
        <v/>
      </c>
      <c r="D2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1" s="13" t="str">
        <f ca="1">IF(PaymentSchedule[[#This Row],[Pago No. ]]&lt;&gt;"",ScheduledPayment,"")</f>
        <v/>
      </c>
      <c r="F2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1" s="13" t="str">
        <f ca="1">IF(PaymentSchedule[[#This Row],[Pago No. ]]&lt;&gt;"",PaymentSchedule[[#This Row],[TOTAL PAYMENT]]-PaymentSchedule[[#This Row],[Interes]],"")</f>
        <v/>
      </c>
      <c r="I271" s="13" t="str">
        <f ca="1">IF(PaymentSchedule[[#This Row],[Pago No. ]]&lt;&gt;"",PaymentSchedule[[#This Row],[Balance inicial ]]*(InterestRate/PaymentsPerYear),"")</f>
        <v/>
      </c>
      <c r="J2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1" s="31"/>
    </row>
    <row r="272" spans="2:11" x14ac:dyDescent="0.2">
      <c r="B272" s="10" t="str">
        <f ca="1">IF(LoanIsGood,IF(ROW()-ROW(PaymentSchedule[[#Headers],[Pago No. ]])&gt;ScheduledNumberOfPayments,"",ROW()-ROW(PaymentSchedule[[#Headers],[Pago No. ]])),"")</f>
        <v/>
      </c>
      <c r="C272" s="12" t="str">
        <f ca="1">IF(PaymentSchedule[[#This Row],[Pago No. ]]&lt;&gt;"",EOMONTH(LoanStartDate,ROW(PaymentSchedule[[#This Row],[Pago No. ]])-ROW(PaymentSchedule[[#Headers],[Pago No. ]])-2)+DAY(LoanStartDate),"")</f>
        <v/>
      </c>
      <c r="D2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2" s="13" t="str">
        <f ca="1">IF(PaymentSchedule[[#This Row],[Pago No. ]]&lt;&gt;"",ScheduledPayment,"")</f>
        <v/>
      </c>
      <c r="F2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2" s="13" t="str">
        <f ca="1">IF(PaymentSchedule[[#This Row],[Pago No. ]]&lt;&gt;"",PaymentSchedule[[#This Row],[TOTAL PAYMENT]]-PaymentSchedule[[#This Row],[Interes]],"")</f>
        <v/>
      </c>
      <c r="I272" s="13" t="str">
        <f ca="1">IF(PaymentSchedule[[#This Row],[Pago No. ]]&lt;&gt;"",PaymentSchedule[[#This Row],[Balance inicial ]]*(InterestRate/PaymentsPerYear),"")</f>
        <v/>
      </c>
      <c r="J2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2" s="31"/>
    </row>
    <row r="273" spans="2:11" x14ac:dyDescent="0.2">
      <c r="B273" s="10" t="str">
        <f ca="1">IF(LoanIsGood,IF(ROW()-ROW(PaymentSchedule[[#Headers],[Pago No. ]])&gt;ScheduledNumberOfPayments,"",ROW()-ROW(PaymentSchedule[[#Headers],[Pago No. ]])),"")</f>
        <v/>
      </c>
      <c r="C273" s="12" t="str">
        <f ca="1">IF(PaymentSchedule[[#This Row],[Pago No. ]]&lt;&gt;"",EOMONTH(LoanStartDate,ROW(PaymentSchedule[[#This Row],[Pago No. ]])-ROW(PaymentSchedule[[#Headers],[Pago No. ]])-2)+DAY(LoanStartDate),"")</f>
        <v/>
      </c>
      <c r="D2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3" s="13" t="str">
        <f ca="1">IF(PaymentSchedule[[#This Row],[Pago No. ]]&lt;&gt;"",ScheduledPayment,"")</f>
        <v/>
      </c>
      <c r="F2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3" s="13" t="str">
        <f ca="1">IF(PaymentSchedule[[#This Row],[Pago No. ]]&lt;&gt;"",PaymentSchedule[[#This Row],[TOTAL PAYMENT]]-PaymentSchedule[[#This Row],[Interes]],"")</f>
        <v/>
      </c>
      <c r="I273" s="13" t="str">
        <f ca="1">IF(PaymentSchedule[[#This Row],[Pago No. ]]&lt;&gt;"",PaymentSchedule[[#This Row],[Balance inicial ]]*(InterestRate/PaymentsPerYear),"")</f>
        <v/>
      </c>
      <c r="J2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3" s="31"/>
    </row>
    <row r="274" spans="2:11" x14ac:dyDescent="0.2">
      <c r="B274" s="10" t="str">
        <f ca="1">IF(LoanIsGood,IF(ROW()-ROW(PaymentSchedule[[#Headers],[Pago No. ]])&gt;ScheduledNumberOfPayments,"",ROW()-ROW(PaymentSchedule[[#Headers],[Pago No. ]])),"")</f>
        <v/>
      </c>
      <c r="C274" s="12" t="str">
        <f ca="1">IF(PaymentSchedule[[#This Row],[Pago No. ]]&lt;&gt;"",EOMONTH(LoanStartDate,ROW(PaymentSchedule[[#This Row],[Pago No. ]])-ROW(PaymentSchedule[[#Headers],[Pago No. ]])-2)+DAY(LoanStartDate),"")</f>
        <v/>
      </c>
      <c r="D2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4" s="13" t="str">
        <f ca="1">IF(PaymentSchedule[[#This Row],[Pago No. ]]&lt;&gt;"",ScheduledPayment,"")</f>
        <v/>
      </c>
      <c r="F2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4" s="13" t="str">
        <f ca="1">IF(PaymentSchedule[[#This Row],[Pago No. ]]&lt;&gt;"",PaymentSchedule[[#This Row],[TOTAL PAYMENT]]-PaymentSchedule[[#This Row],[Interes]],"")</f>
        <v/>
      </c>
      <c r="I274" s="13" t="str">
        <f ca="1">IF(PaymentSchedule[[#This Row],[Pago No. ]]&lt;&gt;"",PaymentSchedule[[#This Row],[Balance inicial ]]*(InterestRate/PaymentsPerYear),"")</f>
        <v/>
      </c>
      <c r="J2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4" s="31"/>
    </row>
    <row r="275" spans="2:11" x14ac:dyDescent="0.2">
      <c r="B275" s="10" t="str">
        <f ca="1">IF(LoanIsGood,IF(ROW()-ROW(PaymentSchedule[[#Headers],[Pago No. ]])&gt;ScheduledNumberOfPayments,"",ROW()-ROW(PaymentSchedule[[#Headers],[Pago No. ]])),"")</f>
        <v/>
      </c>
      <c r="C275" s="12" t="str">
        <f ca="1">IF(PaymentSchedule[[#This Row],[Pago No. ]]&lt;&gt;"",EOMONTH(LoanStartDate,ROW(PaymentSchedule[[#This Row],[Pago No. ]])-ROW(PaymentSchedule[[#Headers],[Pago No. ]])-2)+DAY(LoanStartDate),"")</f>
        <v/>
      </c>
      <c r="D2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5" s="13" t="str">
        <f ca="1">IF(PaymentSchedule[[#This Row],[Pago No. ]]&lt;&gt;"",ScheduledPayment,"")</f>
        <v/>
      </c>
      <c r="F2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5" s="13" t="str">
        <f ca="1">IF(PaymentSchedule[[#This Row],[Pago No. ]]&lt;&gt;"",PaymentSchedule[[#This Row],[TOTAL PAYMENT]]-PaymentSchedule[[#This Row],[Interes]],"")</f>
        <v/>
      </c>
      <c r="I275" s="13" t="str">
        <f ca="1">IF(PaymentSchedule[[#This Row],[Pago No. ]]&lt;&gt;"",PaymentSchedule[[#This Row],[Balance inicial ]]*(InterestRate/PaymentsPerYear),"")</f>
        <v/>
      </c>
      <c r="J2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5" s="31"/>
    </row>
    <row r="276" spans="2:11" x14ac:dyDescent="0.2">
      <c r="B276" s="10" t="str">
        <f ca="1">IF(LoanIsGood,IF(ROW()-ROW(PaymentSchedule[[#Headers],[Pago No. ]])&gt;ScheduledNumberOfPayments,"",ROW()-ROW(PaymentSchedule[[#Headers],[Pago No. ]])),"")</f>
        <v/>
      </c>
      <c r="C276" s="12" t="str">
        <f ca="1">IF(PaymentSchedule[[#This Row],[Pago No. ]]&lt;&gt;"",EOMONTH(LoanStartDate,ROW(PaymentSchedule[[#This Row],[Pago No. ]])-ROW(PaymentSchedule[[#Headers],[Pago No. ]])-2)+DAY(LoanStartDate),"")</f>
        <v/>
      </c>
      <c r="D2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6" s="13" t="str">
        <f ca="1">IF(PaymentSchedule[[#This Row],[Pago No. ]]&lt;&gt;"",ScheduledPayment,"")</f>
        <v/>
      </c>
      <c r="F2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6" s="13" t="str">
        <f ca="1">IF(PaymentSchedule[[#This Row],[Pago No. ]]&lt;&gt;"",PaymentSchedule[[#This Row],[TOTAL PAYMENT]]-PaymentSchedule[[#This Row],[Interes]],"")</f>
        <v/>
      </c>
      <c r="I276" s="13" t="str">
        <f ca="1">IF(PaymentSchedule[[#This Row],[Pago No. ]]&lt;&gt;"",PaymentSchedule[[#This Row],[Balance inicial ]]*(InterestRate/PaymentsPerYear),"")</f>
        <v/>
      </c>
      <c r="J2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6" s="31"/>
    </row>
    <row r="277" spans="2:11" x14ac:dyDescent="0.2">
      <c r="B277" s="10" t="str">
        <f ca="1">IF(LoanIsGood,IF(ROW()-ROW(PaymentSchedule[[#Headers],[Pago No. ]])&gt;ScheduledNumberOfPayments,"",ROW()-ROW(PaymentSchedule[[#Headers],[Pago No. ]])),"")</f>
        <v/>
      </c>
      <c r="C277" s="12" t="str">
        <f ca="1">IF(PaymentSchedule[[#This Row],[Pago No. ]]&lt;&gt;"",EOMONTH(LoanStartDate,ROW(PaymentSchedule[[#This Row],[Pago No. ]])-ROW(PaymentSchedule[[#Headers],[Pago No. ]])-2)+DAY(LoanStartDate),"")</f>
        <v/>
      </c>
      <c r="D2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7" s="13" t="str">
        <f ca="1">IF(PaymentSchedule[[#This Row],[Pago No. ]]&lt;&gt;"",ScheduledPayment,"")</f>
        <v/>
      </c>
      <c r="F2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7" s="13" t="str">
        <f ca="1">IF(PaymentSchedule[[#This Row],[Pago No. ]]&lt;&gt;"",PaymentSchedule[[#This Row],[TOTAL PAYMENT]]-PaymentSchedule[[#This Row],[Interes]],"")</f>
        <v/>
      </c>
      <c r="I277" s="13" t="str">
        <f ca="1">IF(PaymentSchedule[[#This Row],[Pago No. ]]&lt;&gt;"",PaymentSchedule[[#This Row],[Balance inicial ]]*(InterestRate/PaymentsPerYear),"")</f>
        <v/>
      </c>
      <c r="J2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7" s="31"/>
    </row>
    <row r="278" spans="2:11" x14ac:dyDescent="0.2">
      <c r="B278" s="10" t="str">
        <f ca="1">IF(LoanIsGood,IF(ROW()-ROW(PaymentSchedule[[#Headers],[Pago No. ]])&gt;ScheduledNumberOfPayments,"",ROW()-ROW(PaymentSchedule[[#Headers],[Pago No. ]])),"")</f>
        <v/>
      </c>
      <c r="C278" s="12" t="str">
        <f ca="1">IF(PaymentSchedule[[#This Row],[Pago No. ]]&lt;&gt;"",EOMONTH(LoanStartDate,ROW(PaymentSchedule[[#This Row],[Pago No. ]])-ROW(PaymentSchedule[[#Headers],[Pago No. ]])-2)+DAY(LoanStartDate),"")</f>
        <v/>
      </c>
      <c r="D2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8" s="13" t="str">
        <f ca="1">IF(PaymentSchedule[[#This Row],[Pago No. ]]&lt;&gt;"",ScheduledPayment,"")</f>
        <v/>
      </c>
      <c r="F2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8" s="13" t="str">
        <f ca="1">IF(PaymentSchedule[[#This Row],[Pago No. ]]&lt;&gt;"",PaymentSchedule[[#This Row],[TOTAL PAYMENT]]-PaymentSchedule[[#This Row],[Interes]],"")</f>
        <v/>
      </c>
      <c r="I278" s="13" t="str">
        <f ca="1">IF(PaymentSchedule[[#This Row],[Pago No. ]]&lt;&gt;"",PaymentSchedule[[#This Row],[Balance inicial ]]*(InterestRate/PaymentsPerYear),"")</f>
        <v/>
      </c>
      <c r="J2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8" s="31"/>
    </row>
    <row r="279" spans="2:11" x14ac:dyDescent="0.2">
      <c r="B279" s="10" t="str">
        <f ca="1">IF(LoanIsGood,IF(ROW()-ROW(PaymentSchedule[[#Headers],[Pago No. ]])&gt;ScheduledNumberOfPayments,"",ROW()-ROW(PaymentSchedule[[#Headers],[Pago No. ]])),"")</f>
        <v/>
      </c>
      <c r="C279" s="12" t="str">
        <f ca="1">IF(PaymentSchedule[[#This Row],[Pago No. ]]&lt;&gt;"",EOMONTH(LoanStartDate,ROW(PaymentSchedule[[#This Row],[Pago No. ]])-ROW(PaymentSchedule[[#Headers],[Pago No. ]])-2)+DAY(LoanStartDate),"")</f>
        <v/>
      </c>
      <c r="D2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9" s="13" t="str">
        <f ca="1">IF(PaymentSchedule[[#This Row],[Pago No. ]]&lt;&gt;"",ScheduledPayment,"")</f>
        <v/>
      </c>
      <c r="F2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9" s="13" t="str">
        <f ca="1">IF(PaymentSchedule[[#This Row],[Pago No. ]]&lt;&gt;"",PaymentSchedule[[#This Row],[TOTAL PAYMENT]]-PaymentSchedule[[#This Row],[Interes]],"")</f>
        <v/>
      </c>
      <c r="I279" s="13" t="str">
        <f ca="1">IF(PaymentSchedule[[#This Row],[Pago No. ]]&lt;&gt;"",PaymentSchedule[[#This Row],[Balance inicial ]]*(InterestRate/PaymentsPerYear),"")</f>
        <v/>
      </c>
      <c r="J2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9" s="31"/>
    </row>
    <row r="280" spans="2:11" x14ac:dyDescent="0.2">
      <c r="B280" s="10" t="str">
        <f ca="1">IF(LoanIsGood,IF(ROW()-ROW(PaymentSchedule[[#Headers],[Pago No. ]])&gt;ScheduledNumberOfPayments,"",ROW()-ROW(PaymentSchedule[[#Headers],[Pago No. ]])),"")</f>
        <v/>
      </c>
      <c r="C280" s="12" t="str">
        <f ca="1">IF(PaymentSchedule[[#This Row],[Pago No. ]]&lt;&gt;"",EOMONTH(LoanStartDate,ROW(PaymentSchedule[[#This Row],[Pago No. ]])-ROW(PaymentSchedule[[#Headers],[Pago No. ]])-2)+DAY(LoanStartDate),"")</f>
        <v/>
      </c>
      <c r="D2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0" s="13" t="str">
        <f ca="1">IF(PaymentSchedule[[#This Row],[Pago No. ]]&lt;&gt;"",ScheduledPayment,"")</f>
        <v/>
      </c>
      <c r="F2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0" s="13" t="str">
        <f ca="1">IF(PaymentSchedule[[#This Row],[Pago No. ]]&lt;&gt;"",PaymentSchedule[[#This Row],[TOTAL PAYMENT]]-PaymentSchedule[[#This Row],[Interes]],"")</f>
        <v/>
      </c>
      <c r="I280" s="13" t="str">
        <f ca="1">IF(PaymentSchedule[[#This Row],[Pago No. ]]&lt;&gt;"",PaymentSchedule[[#This Row],[Balance inicial ]]*(InterestRate/PaymentsPerYear),"")</f>
        <v/>
      </c>
      <c r="J2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0" s="31"/>
    </row>
    <row r="281" spans="2:11" x14ac:dyDescent="0.2">
      <c r="B281" s="10" t="str">
        <f ca="1">IF(LoanIsGood,IF(ROW()-ROW(PaymentSchedule[[#Headers],[Pago No. ]])&gt;ScheduledNumberOfPayments,"",ROW()-ROW(PaymentSchedule[[#Headers],[Pago No. ]])),"")</f>
        <v/>
      </c>
      <c r="C281" s="12" t="str">
        <f ca="1">IF(PaymentSchedule[[#This Row],[Pago No. ]]&lt;&gt;"",EOMONTH(LoanStartDate,ROW(PaymentSchedule[[#This Row],[Pago No. ]])-ROW(PaymentSchedule[[#Headers],[Pago No. ]])-2)+DAY(LoanStartDate),"")</f>
        <v/>
      </c>
      <c r="D2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1" s="13" t="str">
        <f ca="1">IF(PaymentSchedule[[#This Row],[Pago No. ]]&lt;&gt;"",ScheduledPayment,"")</f>
        <v/>
      </c>
      <c r="F2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1" s="13" t="str">
        <f ca="1">IF(PaymentSchedule[[#This Row],[Pago No. ]]&lt;&gt;"",PaymentSchedule[[#This Row],[TOTAL PAYMENT]]-PaymentSchedule[[#This Row],[Interes]],"")</f>
        <v/>
      </c>
      <c r="I281" s="13" t="str">
        <f ca="1">IF(PaymentSchedule[[#This Row],[Pago No. ]]&lt;&gt;"",PaymentSchedule[[#This Row],[Balance inicial ]]*(InterestRate/PaymentsPerYear),"")</f>
        <v/>
      </c>
      <c r="J2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1" s="31"/>
    </row>
    <row r="282" spans="2:11" x14ac:dyDescent="0.2">
      <c r="B282" s="10" t="str">
        <f ca="1">IF(LoanIsGood,IF(ROW()-ROW(PaymentSchedule[[#Headers],[Pago No. ]])&gt;ScheduledNumberOfPayments,"",ROW()-ROW(PaymentSchedule[[#Headers],[Pago No. ]])),"")</f>
        <v/>
      </c>
      <c r="C282" s="12" t="str">
        <f ca="1">IF(PaymentSchedule[[#This Row],[Pago No. ]]&lt;&gt;"",EOMONTH(LoanStartDate,ROW(PaymentSchedule[[#This Row],[Pago No. ]])-ROW(PaymentSchedule[[#Headers],[Pago No. ]])-2)+DAY(LoanStartDate),"")</f>
        <v/>
      </c>
      <c r="D2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2" s="13" t="str">
        <f ca="1">IF(PaymentSchedule[[#This Row],[Pago No. ]]&lt;&gt;"",ScheduledPayment,"")</f>
        <v/>
      </c>
      <c r="F2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2" s="13" t="str">
        <f ca="1">IF(PaymentSchedule[[#This Row],[Pago No. ]]&lt;&gt;"",PaymentSchedule[[#This Row],[TOTAL PAYMENT]]-PaymentSchedule[[#This Row],[Interes]],"")</f>
        <v/>
      </c>
      <c r="I282" s="13" t="str">
        <f ca="1">IF(PaymentSchedule[[#This Row],[Pago No. ]]&lt;&gt;"",PaymentSchedule[[#This Row],[Balance inicial ]]*(InterestRate/PaymentsPerYear),"")</f>
        <v/>
      </c>
      <c r="J2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2" s="31"/>
    </row>
    <row r="283" spans="2:11" x14ac:dyDescent="0.2">
      <c r="B283" s="10" t="str">
        <f ca="1">IF(LoanIsGood,IF(ROW()-ROW(PaymentSchedule[[#Headers],[Pago No. ]])&gt;ScheduledNumberOfPayments,"",ROW()-ROW(PaymentSchedule[[#Headers],[Pago No. ]])),"")</f>
        <v/>
      </c>
      <c r="C283" s="12" t="str">
        <f ca="1">IF(PaymentSchedule[[#This Row],[Pago No. ]]&lt;&gt;"",EOMONTH(LoanStartDate,ROW(PaymentSchedule[[#This Row],[Pago No. ]])-ROW(PaymentSchedule[[#Headers],[Pago No. ]])-2)+DAY(LoanStartDate),"")</f>
        <v/>
      </c>
      <c r="D2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3" s="13" t="str">
        <f ca="1">IF(PaymentSchedule[[#This Row],[Pago No. ]]&lt;&gt;"",ScheduledPayment,"")</f>
        <v/>
      </c>
      <c r="F2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3" s="13" t="str">
        <f ca="1">IF(PaymentSchedule[[#This Row],[Pago No. ]]&lt;&gt;"",PaymentSchedule[[#This Row],[TOTAL PAYMENT]]-PaymentSchedule[[#This Row],[Interes]],"")</f>
        <v/>
      </c>
      <c r="I283" s="13" t="str">
        <f ca="1">IF(PaymentSchedule[[#This Row],[Pago No. ]]&lt;&gt;"",PaymentSchedule[[#This Row],[Balance inicial ]]*(InterestRate/PaymentsPerYear),"")</f>
        <v/>
      </c>
      <c r="J2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3" s="31"/>
    </row>
    <row r="284" spans="2:11" x14ac:dyDescent="0.2">
      <c r="B284" s="10" t="str">
        <f ca="1">IF(LoanIsGood,IF(ROW()-ROW(PaymentSchedule[[#Headers],[Pago No. ]])&gt;ScheduledNumberOfPayments,"",ROW()-ROW(PaymentSchedule[[#Headers],[Pago No. ]])),"")</f>
        <v/>
      </c>
      <c r="C284" s="12" t="str">
        <f ca="1">IF(PaymentSchedule[[#This Row],[Pago No. ]]&lt;&gt;"",EOMONTH(LoanStartDate,ROW(PaymentSchedule[[#This Row],[Pago No. ]])-ROW(PaymentSchedule[[#Headers],[Pago No. ]])-2)+DAY(LoanStartDate),"")</f>
        <v/>
      </c>
      <c r="D2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4" s="13" t="str">
        <f ca="1">IF(PaymentSchedule[[#This Row],[Pago No. ]]&lt;&gt;"",ScheduledPayment,"")</f>
        <v/>
      </c>
      <c r="F2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4" s="13" t="str">
        <f ca="1">IF(PaymentSchedule[[#This Row],[Pago No. ]]&lt;&gt;"",PaymentSchedule[[#This Row],[TOTAL PAYMENT]]-PaymentSchedule[[#This Row],[Interes]],"")</f>
        <v/>
      </c>
      <c r="I284" s="13" t="str">
        <f ca="1">IF(PaymentSchedule[[#This Row],[Pago No. ]]&lt;&gt;"",PaymentSchedule[[#This Row],[Balance inicial ]]*(InterestRate/PaymentsPerYear),"")</f>
        <v/>
      </c>
      <c r="J2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4" s="31"/>
    </row>
    <row r="285" spans="2:11" x14ac:dyDescent="0.2">
      <c r="B285" s="10" t="str">
        <f ca="1">IF(LoanIsGood,IF(ROW()-ROW(PaymentSchedule[[#Headers],[Pago No. ]])&gt;ScheduledNumberOfPayments,"",ROW()-ROW(PaymentSchedule[[#Headers],[Pago No. ]])),"")</f>
        <v/>
      </c>
      <c r="C285" s="12" t="str">
        <f ca="1">IF(PaymentSchedule[[#This Row],[Pago No. ]]&lt;&gt;"",EOMONTH(LoanStartDate,ROW(PaymentSchedule[[#This Row],[Pago No. ]])-ROW(PaymentSchedule[[#Headers],[Pago No. ]])-2)+DAY(LoanStartDate),"")</f>
        <v/>
      </c>
      <c r="D2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5" s="13" t="str">
        <f ca="1">IF(PaymentSchedule[[#This Row],[Pago No. ]]&lt;&gt;"",ScheduledPayment,"")</f>
        <v/>
      </c>
      <c r="F2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5" s="13" t="str">
        <f ca="1">IF(PaymentSchedule[[#This Row],[Pago No. ]]&lt;&gt;"",PaymentSchedule[[#This Row],[TOTAL PAYMENT]]-PaymentSchedule[[#This Row],[Interes]],"")</f>
        <v/>
      </c>
      <c r="I285" s="13" t="str">
        <f ca="1">IF(PaymentSchedule[[#This Row],[Pago No. ]]&lt;&gt;"",PaymentSchedule[[#This Row],[Balance inicial ]]*(InterestRate/PaymentsPerYear),"")</f>
        <v/>
      </c>
      <c r="J2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5" s="31"/>
    </row>
    <row r="286" spans="2:11" x14ac:dyDescent="0.2">
      <c r="B286" s="10" t="str">
        <f ca="1">IF(LoanIsGood,IF(ROW()-ROW(PaymentSchedule[[#Headers],[Pago No. ]])&gt;ScheduledNumberOfPayments,"",ROW()-ROW(PaymentSchedule[[#Headers],[Pago No. ]])),"")</f>
        <v/>
      </c>
      <c r="C286" s="12" t="str">
        <f ca="1">IF(PaymentSchedule[[#This Row],[Pago No. ]]&lt;&gt;"",EOMONTH(LoanStartDate,ROW(PaymentSchedule[[#This Row],[Pago No. ]])-ROW(PaymentSchedule[[#Headers],[Pago No. ]])-2)+DAY(LoanStartDate),"")</f>
        <v/>
      </c>
      <c r="D2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6" s="13" t="str">
        <f ca="1">IF(PaymentSchedule[[#This Row],[Pago No. ]]&lt;&gt;"",ScheduledPayment,"")</f>
        <v/>
      </c>
      <c r="F2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6" s="13" t="str">
        <f ca="1">IF(PaymentSchedule[[#This Row],[Pago No. ]]&lt;&gt;"",PaymentSchedule[[#This Row],[TOTAL PAYMENT]]-PaymentSchedule[[#This Row],[Interes]],"")</f>
        <v/>
      </c>
      <c r="I286" s="13" t="str">
        <f ca="1">IF(PaymentSchedule[[#This Row],[Pago No. ]]&lt;&gt;"",PaymentSchedule[[#This Row],[Balance inicial ]]*(InterestRate/PaymentsPerYear),"")</f>
        <v/>
      </c>
      <c r="J2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6" s="31"/>
    </row>
    <row r="287" spans="2:11" x14ac:dyDescent="0.2">
      <c r="B287" s="10" t="str">
        <f ca="1">IF(LoanIsGood,IF(ROW()-ROW(PaymentSchedule[[#Headers],[Pago No. ]])&gt;ScheduledNumberOfPayments,"",ROW()-ROW(PaymentSchedule[[#Headers],[Pago No. ]])),"")</f>
        <v/>
      </c>
      <c r="C287" s="12" t="str">
        <f ca="1">IF(PaymentSchedule[[#This Row],[Pago No. ]]&lt;&gt;"",EOMONTH(LoanStartDate,ROW(PaymentSchedule[[#This Row],[Pago No. ]])-ROW(PaymentSchedule[[#Headers],[Pago No. ]])-2)+DAY(LoanStartDate),"")</f>
        <v/>
      </c>
      <c r="D2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7" s="13" t="str">
        <f ca="1">IF(PaymentSchedule[[#This Row],[Pago No. ]]&lt;&gt;"",ScheduledPayment,"")</f>
        <v/>
      </c>
      <c r="F2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7" s="13" t="str">
        <f ca="1">IF(PaymentSchedule[[#This Row],[Pago No. ]]&lt;&gt;"",PaymentSchedule[[#This Row],[TOTAL PAYMENT]]-PaymentSchedule[[#This Row],[Interes]],"")</f>
        <v/>
      </c>
      <c r="I287" s="13" t="str">
        <f ca="1">IF(PaymentSchedule[[#This Row],[Pago No. ]]&lt;&gt;"",PaymentSchedule[[#This Row],[Balance inicial ]]*(InterestRate/PaymentsPerYear),"")</f>
        <v/>
      </c>
      <c r="J2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7" s="31"/>
    </row>
    <row r="288" spans="2:11" x14ac:dyDescent="0.2">
      <c r="B288" s="10" t="str">
        <f ca="1">IF(LoanIsGood,IF(ROW()-ROW(PaymentSchedule[[#Headers],[Pago No. ]])&gt;ScheduledNumberOfPayments,"",ROW()-ROW(PaymentSchedule[[#Headers],[Pago No. ]])),"")</f>
        <v/>
      </c>
      <c r="C288" s="12" t="str">
        <f ca="1">IF(PaymentSchedule[[#This Row],[Pago No. ]]&lt;&gt;"",EOMONTH(LoanStartDate,ROW(PaymentSchedule[[#This Row],[Pago No. ]])-ROW(PaymentSchedule[[#Headers],[Pago No. ]])-2)+DAY(LoanStartDate),"")</f>
        <v/>
      </c>
      <c r="D2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8" s="13" t="str">
        <f ca="1">IF(PaymentSchedule[[#This Row],[Pago No. ]]&lt;&gt;"",ScheduledPayment,"")</f>
        <v/>
      </c>
      <c r="F2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8" s="13" t="str">
        <f ca="1">IF(PaymentSchedule[[#This Row],[Pago No. ]]&lt;&gt;"",PaymentSchedule[[#This Row],[TOTAL PAYMENT]]-PaymentSchedule[[#This Row],[Interes]],"")</f>
        <v/>
      </c>
      <c r="I288" s="13" t="str">
        <f ca="1">IF(PaymentSchedule[[#This Row],[Pago No. ]]&lt;&gt;"",PaymentSchedule[[#This Row],[Balance inicial ]]*(InterestRate/PaymentsPerYear),"")</f>
        <v/>
      </c>
      <c r="J2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8" s="31"/>
    </row>
    <row r="289" spans="2:11" x14ac:dyDescent="0.2">
      <c r="B289" s="10" t="str">
        <f ca="1">IF(LoanIsGood,IF(ROW()-ROW(PaymentSchedule[[#Headers],[Pago No. ]])&gt;ScheduledNumberOfPayments,"",ROW()-ROW(PaymentSchedule[[#Headers],[Pago No. ]])),"")</f>
        <v/>
      </c>
      <c r="C289" s="12" t="str">
        <f ca="1">IF(PaymentSchedule[[#This Row],[Pago No. ]]&lt;&gt;"",EOMONTH(LoanStartDate,ROW(PaymentSchedule[[#This Row],[Pago No. ]])-ROW(PaymentSchedule[[#Headers],[Pago No. ]])-2)+DAY(LoanStartDate),"")</f>
        <v/>
      </c>
      <c r="D2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9" s="13" t="str">
        <f ca="1">IF(PaymentSchedule[[#This Row],[Pago No. ]]&lt;&gt;"",ScheduledPayment,"")</f>
        <v/>
      </c>
      <c r="F2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9" s="13" t="str">
        <f ca="1">IF(PaymentSchedule[[#This Row],[Pago No. ]]&lt;&gt;"",PaymentSchedule[[#This Row],[TOTAL PAYMENT]]-PaymentSchedule[[#This Row],[Interes]],"")</f>
        <v/>
      </c>
      <c r="I289" s="13" t="str">
        <f ca="1">IF(PaymentSchedule[[#This Row],[Pago No. ]]&lt;&gt;"",PaymentSchedule[[#This Row],[Balance inicial ]]*(InterestRate/PaymentsPerYear),"")</f>
        <v/>
      </c>
      <c r="J2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9" s="31"/>
    </row>
    <row r="290" spans="2:11" x14ac:dyDescent="0.2">
      <c r="B290" s="10" t="str">
        <f ca="1">IF(LoanIsGood,IF(ROW()-ROW(PaymentSchedule[[#Headers],[Pago No. ]])&gt;ScheduledNumberOfPayments,"",ROW()-ROW(PaymentSchedule[[#Headers],[Pago No. ]])),"")</f>
        <v/>
      </c>
      <c r="C290" s="12" t="str">
        <f ca="1">IF(PaymentSchedule[[#This Row],[Pago No. ]]&lt;&gt;"",EOMONTH(LoanStartDate,ROW(PaymentSchedule[[#This Row],[Pago No. ]])-ROW(PaymentSchedule[[#Headers],[Pago No. ]])-2)+DAY(LoanStartDate),"")</f>
        <v/>
      </c>
      <c r="D2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0" s="13" t="str">
        <f ca="1">IF(PaymentSchedule[[#This Row],[Pago No. ]]&lt;&gt;"",ScheduledPayment,"")</f>
        <v/>
      </c>
      <c r="F2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0" s="13" t="str">
        <f ca="1">IF(PaymentSchedule[[#This Row],[Pago No. ]]&lt;&gt;"",PaymentSchedule[[#This Row],[TOTAL PAYMENT]]-PaymentSchedule[[#This Row],[Interes]],"")</f>
        <v/>
      </c>
      <c r="I290" s="13" t="str">
        <f ca="1">IF(PaymentSchedule[[#This Row],[Pago No. ]]&lt;&gt;"",PaymentSchedule[[#This Row],[Balance inicial ]]*(InterestRate/PaymentsPerYear),"")</f>
        <v/>
      </c>
      <c r="J2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0" s="31"/>
    </row>
    <row r="291" spans="2:11" x14ac:dyDescent="0.2">
      <c r="B291" s="10" t="str">
        <f ca="1">IF(LoanIsGood,IF(ROW()-ROW(PaymentSchedule[[#Headers],[Pago No. ]])&gt;ScheduledNumberOfPayments,"",ROW()-ROW(PaymentSchedule[[#Headers],[Pago No. ]])),"")</f>
        <v/>
      </c>
      <c r="C291" s="12" t="str">
        <f ca="1">IF(PaymentSchedule[[#This Row],[Pago No. ]]&lt;&gt;"",EOMONTH(LoanStartDate,ROW(PaymentSchedule[[#This Row],[Pago No. ]])-ROW(PaymentSchedule[[#Headers],[Pago No. ]])-2)+DAY(LoanStartDate),"")</f>
        <v/>
      </c>
      <c r="D2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1" s="13" t="str">
        <f ca="1">IF(PaymentSchedule[[#This Row],[Pago No. ]]&lt;&gt;"",ScheduledPayment,"")</f>
        <v/>
      </c>
      <c r="F2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1" s="13" t="str">
        <f ca="1">IF(PaymentSchedule[[#This Row],[Pago No. ]]&lt;&gt;"",PaymentSchedule[[#This Row],[TOTAL PAYMENT]]-PaymentSchedule[[#This Row],[Interes]],"")</f>
        <v/>
      </c>
      <c r="I291" s="13" t="str">
        <f ca="1">IF(PaymentSchedule[[#This Row],[Pago No. ]]&lt;&gt;"",PaymentSchedule[[#This Row],[Balance inicial ]]*(InterestRate/PaymentsPerYear),"")</f>
        <v/>
      </c>
      <c r="J2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1" s="31"/>
    </row>
    <row r="292" spans="2:11" x14ac:dyDescent="0.2">
      <c r="B292" s="10" t="str">
        <f ca="1">IF(LoanIsGood,IF(ROW()-ROW(PaymentSchedule[[#Headers],[Pago No. ]])&gt;ScheduledNumberOfPayments,"",ROW()-ROW(PaymentSchedule[[#Headers],[Pago No. ]])),"")</f>
        <v/>
      </c>
      <c r="C292" s="12" t="str">
        <f ca="1">IF(PaymentSchedule[[#This Row],[Pago No. ]]&lt;&gt;"",EOMONTH(LoanStartDate,ROW(PaymentSchedule[[#This Row],[Pago No. ]])-ROW(PaymentSchedule[[#Headers],[Pago No. ]])-2)+DAY(LoanStartDate),"")</f>
        <v/>
      </c>
      <c r="D2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2" s="13" t="str">
        <f ca="1">IF(PaymentSchedule[[#This Row],[Pago No. ]]&lt;&gt;"",ScheduledPayment,"")</f>
        <v/>
      </c>
      <c r="F2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2" s="13" t="str">
        <f ca="1">IF(PaymentSchedule[[#This Row],[Pago No. ]]&lt;&gt;"",PaymentSchedule[[#This Row],[TOTAL PAYMENT]]-PaymentSchedule[[#This Row],[Interes]],"")</f>
        <v/>
      </c>
      <c r="I292" s="13" t="str">
        <f ca="1">IF(PaymentSchedule[[#This Row],[Pago No. ]]&lt;&gt;"",PaymentSchedule[[#This Row],[Balance inicial ]]*(InterestRate/PaymentsPerYear),"")</f>
        <v/>
      </c>
      <c r="J2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2" s="31"/>
    </row>
    <row r="293" spans="2:11" x14ac:dyDescent="0.2">
      <c r="B293" s="10" t="str">
        <f ca="1">IF(LoanIsGood,IF(ROW()-ROW(PaymentSchedule[[#Headers],[Pago No. ]])&gt;ScheduledNumberOfPayments,"",ROW()-ROW(PaymentSchedule[[#Headers],[Pago No. ]])),"")</f>
        <v/>
      </c>
      <c r="C293" s="12" t="str">
        <f ca="1">IF(PaymentSchedule[[#This Row],[Pago No. ]]&lt;&gt;"",EOMONTH(LoanStartDate,ROW(PaymentSchedule[[#This Row],[Pago No. ]])-ROW(PaymentSchedule[[#Headers],[Pago No. ]])-2)+DAY(LoanStartDate),"")</f>
        <v/>
      </c>
      <c r="D2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3" s="13" t="str">
        <f ca="1">IF(PaymentSchedule[[#This Row],[Pago No. ]]&lt;&gt;"",ScheduledPayment,"")</f>
        <v/>
      </c>
      <c r="F2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3" s="13" t="str">
        <f ca="1">IF(PaymentSchedule[[#This Row],[Pago No. ]]&lt;&gt;"",PaymentSchedule[[#This Row],[TOTAL PAYMENT]]-PaymentSchedule[[#This Row],[Interes]],"")</f>
        <v/>
      </c>
      <c r="I293" s="13" t="str">
        <f ca="1">IF(PaymentSchedule[[#This Row],[Pago No. ]]&lt;&gt;"",PaymentSchedule[[#This Row],[Balance inicial ]]*(InterestRate/PaymentsPerYear),"")</f>
        <v/>
      </c>
      <c r="J2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3" s="31"/>
    </row>
    <row r="294" spans="2:11" x14ac:dyDescent="0.2">
      <c r="B294" s="10" t="str">
        <f ca="1">IF(LoanIsGood,IF(ROW()-ROW(PaymentSchedule[[#Headers],[Pago No. ]])&gt;ScheduledNumberOfPayments,"",ROW()-ROW(PaymentSchedule[[#Headers],[Pago No. ]])),"")</f>
        <v/>
      </c>
      <c r="C294" s="12" t="str">
        <f ca="1">IF(PaymentSchedule[[#This Row],[Pago No. ]]&lt;&gt;"",EOMONTH(LoanStartDate,ROW(PaymentSchedule[[#This Row],[Pago No. ]])-ROW(PaymentSchedule[[#Headers],[Pago No. ]])-2)+DAY(LoanStartDate),"")</f>
        <v/>
      </c>
      <c r="D2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4" s="13" t="str">
        <f ca="1">IF(PaymentSchedule[[#This Row],[Pago No. ]]&lt;&gt;"",ScheduledPayment,"")</f>
        <v/>
      </c>
      <c r="F2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4" s="13" t="str">
        <f ca="1">IF(PaymentSchedule[[#This Row],[Pago No. ]]&lt;&gt;"",PaymentSchedule[[#This Row],[TOTAL PAYMENT]]-PaymentSchedule[[#This Row],[Interes]],"")</f>
        <v/>
      </c>
      <c r="I294" s="13" t="str">
        <f ca="1">IF(PaymentSchedule[[#This Row],[Pago No. ]]&lt;&gt;"",PaymentSchedule[[#This Row],[Balance inicial ]]*(InterestRate/PaymentsPerYear),"")</f>
        <v/>
      </c>
      <c r="J2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4" s="31"/>
    </row>
    <row r="295" spans="2:11" x14ac:dyDescent="0.2">
      <c r="B295" s="10" t="str">
        <f ca="1">IF(LoanIsGood,IF(ROW()-ROW(PaymentSchedule[[#Headers],[Pago No. ]])&gt;ScheduledNumberOfPayments,"",ROW()-ROW(PaymentSchedule[[#Headers],[Pago No. ]])),"")</f>
        <v/>
      </c>
      <c r="C295" s="12" t="str">
        <f ca="1">IF(PaymentSchedule[[#This Row],[Pago No. ]]&lt;&gt;"",EOMONTH(LoanStartDate,ROW(PaymentSchedule[[#This Row],[Pago No. ]])-ROW(PaymentSchedule[[#Headers],[Pago No. ]])-2)+DAY(LoanStartDate),"")</f>
        <v/>
      </c>
      <c r="D2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5" s="13" t="str">
        <f ca="1">IF(PaymentSchedule[[#This Row],[Pago No. ]]&lt;&gt;"",ScheduledPayment,"")</f>
        <v/>
      </c>
      <c r="F2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5" s="13" t="str">
        <f ca="1">IF(PaymentSchedule[[#This Row],[Pago No. ]]&lt;&gt;"",PaymentSchedule[[#This Row],[TOTAL PAYMENT]]-PaymentSchedule[[#This Row],[Interes]],"")</f>
        <v/>
      </c>
      <c r="I295" s="13" t="str">
        <f ca="1">IF(PaymentSchedule[[#This Row],[Pago No. ]]&lt;&gt;"",PaymentSchedule[[#This Row],[Balance inicial ]]*(InterestRate/PaymentsPerYear),"")</f>
        <v/>
      </c>
      <c r="J2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5" s="31"/>
    </row>
    <row r="296" spans="2:11" x14ac:dyDescent="0.2">
      <c r="B296" s="10" t="str">
        <f ca="1">IF(LoanIsGood,IF(ROW()-ROW(PaymentSchedule[[#Headers],[Pago No. ]])&gt;ScheduledNumberOfPayments,"",ROW()-ROW(PaymentSchedule[[#Headers],[Pago No. ]])),"")</f>
        <v/>
      </c>
      <c r="C296" s="12" t="str">
        <f ca="1">IF(PaymentSchedule[[#This Row],[Pago No. ]]&lt;&gt;"",EOMONTH(LoanStartDate,ROW(PaymentSchedule[[#This Row],[Pago No. ]])-ROW(PaymentSchedule[[#Headers],[Pago No. ]])-2)+DAY(LoanStartDate),"")</f>
        <v/>
      </c>
      <c r="D2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6" s="13" t="str">
        <f ca="1">IF(PaymentSchedule[[#This Row],[Pago No. ]]&lt;&gt;"",ScheduledPayment,"")</f>
        <v/>
      </c>
      <c r="F2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6" s="13" t="str">
        <f ca="1">IF(PaymentSchedule[[#This Row],[Pago No. ]]&lt;&gt;"",PaymentSchedule[[#This Row],[TOTAL PAYMENT]]-PaymentSchedule[[#This Row],[Interes]],"")</f>
        <v/>
      </c>
      <c r="I296" s="13" t="str">
        <f ca="1">IF(PaymentSchedule[[#This Row],[Pago No. ]]&lt;&gt;"",PaymentSchedule[[#This Row],[Balance inicial ]]*(InterestRate/PaymentsPerYear),"")</f>
        <v/>
      </c>
      <c r="J2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6" s="31"/>
    </row>
    <row r="297" spans="2:11" x14ac:dyDescent="0.2">
      <c r="B297" s="10" t="str">
        <f ca="1">IF(LoanIsGood,IF(ROW()-ROW(PaymentSchedule[[#Headers],[Pago No. ]])&gt;ScheduledNumberOfPayments,"",ROW()-ROW(PaymentSchedule[[#Headers],[Pago No. ]])),"")</f>
        <v/>
      </c>
      <c r="C297" s="12" t="str">
        <f ca="1">IF(PaymentSchedule[[#This Row],[Pago No. ]]&lt;&gt;"",EOMONTH(LoanStartDate,ROW(PaymentSchedule[[#This Row],[Pago No. ]])-ROW(PaymentSchedule[[#Headers],[Pago No. ]])-2)+DAY(LoanStartDate),"")</f>
        <v/>
      </c>
      <c r="D2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7" s="13" t="str">
        <f ca="1">IF(PaymentSchedule[[#This Row],[Pago No. ]]&lt;&gt;"",ScheduledPayment,"")</f>
        <v/>
      </c>
      <c r="F2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7" s="13" t="str">
        <f ca="1">IF(PaymentSchedule[[#This Row],[Pago No. ]]&lt;&gt;"",PaymentSchedule[[#This Row],[TOTAL PAYMENT]]-PaymentSchedule[[#This Row],[Interes]],"")</f>
        <v/>
      </c>
      <c r="I297" s="13" t="str">
        <f ca="1">IF(PaymentSchedule[[#This Row],[Pago No. ]]&lt;&gt;"",PaymentSchedule[[#This Row],[Balance inicial ]]*(InterestRate/PaymentsPerYear),"")</f>
        <v/>
      </c>
      <c r="J2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7" s="31"/>
    </row>
    <row r="298" spans="2:11" x14ac:dyDescent="0.2">
      <c r="B298" s="10" t="str">
        <f ca="1">IF(LoanIsGood,IF(ROW()-ROW(PaymentSchedule[[#Headers],[Pago No. ]])&gt;ScheduledNumberOfPayments,"",ROW()-ROW(PaymentSchedule[[#Headers],[Pago No. ]])),"")</f>
        <v/>
      </c>
      <c r="C298" s="12" t="str">
        <f ca="1">IF(PaymentSchedule[[#This Row],[Pago No. ]]&lt;&gt;"",EOMONTH(LoanStartDate,ROW(PaymentSchedule[[#This Row],[Pago No. ]])-ROW(PaymentSchedule[[#Headers],[Pago No. ]])-2)+DAY(LoanStartDate),"")</f>
        <v/>
      </c>
      <c r="D2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8" s="13" t="str">
        <f ca="1">IF(PaymentSchedule[[#This Row],[Pago No. ]]&lt;&gt;"",ScheduledPayment,"")</f>
        <v/>
      </c>
      <c r="F2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8" s="13" t="str">
        <f ca="1">IF(PaymentSchedule[[#This Row],[Pago No. ]]&lt;&gt;"",PaymentSchedule[[#This Row],[TOTAL PAYMENT]]-PaymentSchedule[[#This Row],[Interes]],"")</f>
        <v/>
      </c>
      <c r="I298" s="13" t="str">
        <f ca="1">IF(PaymentSchedule[[#This Row],[Pago No. ]]&lt;&gt;"",PaymentSchedule[[#This Row],[Balance inicial ]]*(InterestRate/PaymentsPerYear),"")</f>
        <v/>
      </c>
      <c r="J2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8" s="31"/>
    </row>
    <row r="299" spans="2:11" x14ac:dyDescent="0.2">
      <c r="B299" s="10" t="str">
        <f ca="1">IF(LoanIsGood,IF(ROW()-ROW(PaymentSchedule[[#Headers],[Pago No. ]])&gt;ScheduledNumberOfPayments,"",ROW()-ROW(PaymentSchedule[[#Headers],[Pago No. ]])),"")</f>
        <v/>
      </c>
      <c r="C299" s="12" t="str">
        <f ca="1">IF(PaymentSchedule[[#This Row],[Pago No. ]]&lt;&gt;"",EOMONTH(LoanStartDate,ROW(PaymentSchedule[[#This Row],[Pago No. ]])-ROW(PaymentSchedule[[#Headers],[Pago No. ]])-2)+DAY(LoanStartDate),"")</f>
        <v/>
      </c>
      <c r="D2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9" s="13" t="str">
        <f ca="1">IF(PaymentSchedule[[#This Row],[Pago No. ]]&lt;&gt;"",ScheduledPayment,"")</f>
        <v/>
      </c>
      <c r="F2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9" s="13" t="str">
        <f ca="1">IF(PaymentSchedule[[#This Row],[Pago No. ]]&lt;&gt;"",PaymentSchedule[[#This Row],[TOTAL PAYMENT]]-PaymentSchedule[[#This Row],[Interes]],"")</f>
        <v/>
      </c>
      <c r="I299" s="13" t="str">
        <f ca="1">IF(PaymentSchedule[[#This Row],[Pago No. ]]&lt;&gt;"",PaymentSchedule[[#This Row],[Balance inicial ]]*(InterestRate/PaymentsPerYear),"")</f>
        <v/>
      </c>
      <c r="J2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9" s="31"/>
    </row>
    <row r="300" spans="2:11" x14ac:dyDescent="0.2">
      <c r="B300" s="10" t="str">
        <f ca="1">IF(LoanIsGood,IF(ROW()-ROW(PaymentSchedule[[#Headers],[Pago No. ]])&gt;ScheduledNumberOfPayments,"",ROW()-ROW(PaymentSchedule[[#Headers],[Pago No. ]])),"")</f>
        <v/>
      </c>
      <c r="C300" s="12" t="str">
        <f ca="1">IF(PaymentSchedule[[#This Row],[Pago No. ]]&lt;&gt;"",EOMONTH(LoanStartDate,ROW(PaymentSchedule[[#This Row],[Pago No. ]])-ROW(PaymentSchedule[[#Headers],[Pago No. ]])-2)+DAY(LoanStartDate),"")</f>
        <v/>
      </c>
      <c r="D3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0" s="13" t="str">
        <f ca="1">IF(PaymentSchedule[[#This Row],[Pago No. ]]&lt;&gt;"",ScheduledPayment,"")</f>
        <v/>
      </c>
      <c r="F3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0" s="13" t="str">
        <f ca="1">IF(PaymentSchedule[[#This Row],[Pago No. ]]&lt;&gt;"",PaymentSchedule[[#This Row],[TOTAL PAYMENT]]-PaymentSchedule[[#This Row],[Interes]],"")</f>
        <v/>
      </c>
      <c r="I300" s="13" t="str">
        <f ca="1">IF(PaymentSchedule[[#This Row],[Pago No. ]]&lt;&gt;"",PaymentSchedule[[#This Row],[Balance inicial ]]*(InterestRate/PaymentsPerYear),"")</f>
        <v/>
      </c>
      <c r="J3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0" s="31"/>
    </row>
    <row r="301" spans="2:11" x14ac:dyDescent="0.2">
      <c r="B301" s="10" t="str">
        <f ca="1">IF(LoanIsGood,IF(ROW()-ROW(PaymentSchedule[[#Headers],[Pago No. ]])&gt;ScheduledNumberOfPayments,"",ROW()-ROW(PaymentSchedule[[#Headers],[Pago No. ]])),"")</f>
        <v/>
      </c>
      <c r="C301" s="12" t="str">
        <f ca="1">IF(PaymentSchedule[[#This Row],[Pago No. ]]&lt;&gt;"",EOMONTH(LoanStartDate,ROW(PaymentSchedule[[#This Row],[Pago No. ]])-ROW(PaymentSchedule[[#Headers],[Pago No. ]])-2)+DAY(LoanStartDate),"")</f>
        <v/>
      </c>
      <c r="D3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1" s="13" t="str">
        <f ca="1">IF(PaymentSchedule[[#This Row],[Pago No. ]]&lt;&gt;"",ScheduledPayment,"")</f>
        <v/>
      </c>
      <c r="F3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1" s="13" t="str">
        <f ca="1">IF(PaymentSchedule[[#This Row],[Pago No. ]]&lt;&gt;"",PaymentSchedule[[#This Row],[TOTAL PAYMENT]]-PaymentSchedule[[#This Row],[Interes]],"")</f>
        <v/>
      </c>
      <c r="I301" s="13" t="str">
        <f ca="1">IF(PaymentSchedule[[#This Row],[Pago No. ]]&lt;&gt;"",PaymentSchedule[[#This Row],[Balance inicial ]]*(InterestRate/PaymentsPerYear),"")</f>
        <v/>
      </c>
      <c r="J3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1" s="31"/>
    </row>
    <row r="302" spans="2:11" x14ac:dyDescent="0.2">
      <c r="B302" s="10" t="str">
        <f ca="1">IF(LoanIsGood,IF(ROW()-ROW(PaymentSchedule[[#Headers],[Pago No. ]])&gt;ScheduledNumberOfPayments,"",ROW()-ROW(PaymentSchedule[[#Headers],[Pago No. ]])),"")</f>
        <v/>
      </c>
      <c r="C302" s="12" t="str">
        <f ca="1">IF(PaymentSchedule[[#This Row],[Pago No. ]]&lt;&gt;"",EOMONTH(LoanStartDate,ROW(PaymentSchedule[[#This Row],[Pago No. ]])-ROW(PaymentSchedule[[#Headers],[Pago No. ]])-2)+DAY(LoanStartDate),"")</f>
        <v/>
      </c>
      <c r="D3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2" s="13" t="str">
        <f ca="1">IF(PaymentSchedule[[#This Row],[Pago No. ]]&lt;&gt;"",ScheduledPayment,"")</f>
        <v/>
      </c>
      <c r="F3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2" s="13" t="str">
        <f ca="1">IF(PaymentSchedule[[#This Row],[Pago No. ]]&lt;&gt;"",PaymentSchedule[[#This Row],[TOTAL PAYMENT]]-PaymentSchedule[[#This Row],[Interes]],"")</f>
        <v/>
      </c>
      <c r="I302" s="13" t="str">
        <f ca="1">IF(PaymentSchedule[[#This Row],[Pago No. ]]&lt;&gt;"",PaymentSchedule[[#This Row],[Balance inicial ]]*(InterestRate/PaymentsPerYear),"")</f>
        <v/>
      </c>
      <c r="J3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2" s="31"/>
    </row>
    <row r="303" spans="2:11" x14ac:dyDescent="0.2">
      <c r="B303" s="10" t="str">
        <f ca="1">IF(LoanIsGood,IF(ROW()-ROW(PaymentSchedule[[#Headers],[Pago No. ]])&gt;ScheduledNumberOfPayments,"",ROW()-ROW(PaymentSchedule[[#Headers],[Pago No. ]])),"")</f>
        <v/>
      </c>
      <c r="C303" s="12" t="str">
        <f ca="1">IF(PaymentSchedule[[#This Row],[Pago No. ]]&lt;&gt;"",EOMONTH(LoanStartDate,ROW(PaymentSchedule[[#This Row],[Pago No. ]])-ROW(PaymentSchedule[[#Headers],[Pago No. ]])-2)+DAY(LoanStartDate),"")</f>
        <v/>
      </c>
      <c r="D3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3" s="13" t="str">
        <f ca="1">IF(PaymentSchedule[[#This Row],[Pago No. ]]&lt;&gt;"",ScheduledPayment,"")</f>
        <v/>
      </c>
      <c r="F3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3" s="13" t="str">
        <f ca="1">IF(PaymentSchedule[[#This Row],[Pago No. ]]&lt;&gt;"",PaymentSchedule[[#This Row],[TOTAL PAYMENT]]-PaymentSchedule[[#This Row],[Interes]],"")</f>
        <v/>
      </c>
      <c r="I303" s="13" t="str">
        <f ca="1">IF(PaymentSchedule[[#This Row],[Pago No. ]]&lt;&gt;"",PaymentSchedule[[#This Row],[Balance inicial ]]*(InterestRate/PaymentsPerYear),"")</f>
        <v/>
      </c>
      <c r="J3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3" s="31"/>
    </row>
    <row r="304" spans="2:11" x14ac:dyDescent="0.2">
      <c r="B304" s="10" t="str">
        <f ca="1">IF(LoanIsGood,IF(ROW()-ROW(PaymentSchedule[[#Headers],[Pago No. ]])&gt;ScheduledNumberOfPayments,"",ROW()-ROW(PaymentSchedule[[#Headers],[Pago No. ]])),"")</f>
        <v/>
      </c>
      <c r="C304" s="12" t="str">
        <f ca="1">IF(PaymentSchedule[[#This Row],[Pago No. ]]&lt;&gt;"",EOMONTH(LoanStartDate,ROW(PaymentSchedule[[#This Row],[Pago No. ]])-ROW(PaymentSchedule[[#Headers],[Pago No. ]])-2)+DAY(LoanStartDate),"")</f>
        <v/>
      </c>
      <c r="D3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4" s="13" t="str">
        <f ca="1">IF(PaymentSchedule[[#This Row],[Pago No. ]]&lt;&gt;"",ScheduledPayment,"")</f>
        <v/>
      </c>
      <c r="F3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4" s="13" t="str">
        <f ca="1">IF(PaymentSchedule[[#This Row],[Pago No. ]]&lt;&gt;"",PaymentSchedule[[#This Row],[TOTAL PAYMENT]]-PaymentSchedule[[#This Row],[Interes]],"")</f>
        <v/>
      </c>
      <c r="I304" s="13" t="str">
        <f ca="1">IF(PaymentSchedule[[#This Row],[Pago No. ]]&lt;&gt;"",PaymentSchedule[[#This Row],[Balance inicial ]]*(InterestRate/PaymentsPerYear),"")</f>
        <v/>
      </c>
      <c r="J3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4" s="31"/>
    </row>
    <row r="305" spans="2:11" x14ac:dyDescent="0.2">
      <c r="B305" s="10" t="str">
        <f ca="1">IF(LoanIsGood,IF(ROW()-ROW(PaymentSchedule[[#Headers],[Pago No. ]])&gt;ScheduledNumberOfPayments,"",ROW()-ROW(PaymentSchedule[[#Headers],[Pago No. ]])),"")</f>
        <v/>
      </c>
      <c r="C305" s="12" t="str">
        <f ca="1">IF(PaymentSchedule[[#This Row],[Pago No. ]]&lt;&gt;"",EOMONTH(LoanStartDate,ROW(PaymentSchedule[[#This Row],[Pago No. ]])-ROW(PaymentSchedule[[#Headers],[Pago No. ]])-2)+DAY(LoanStartDate),"")</f>
        <v/>
      </c>
      <c r="D3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5" s="13" t="str">
        <f ca="1">IF(PaymentSchedule[[#This Row],[Pago No. ]]&lt;&gt;"",ScheduledPayment,"")</f>
        <v/>
      </c>
      <c r="F3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5" s="13" t="str">
        <f ca="1">IF(PaymentSchedule[[#This Row],[Pago No. ]]&lt;&gt;"",PaymentSchedule[[#This Row],[TOTAL PAYMENT]]-PaymentSchedule[[#This Row],[Interes]],"")</f>
        <v/>
      </c>
      <c r="I305" s="13" t="str">
        <f ca="1">IF(PaymentSchedule[[#This Row],[Pago No. ]]&lt;&gt;"",PaymentSchedule[[#This Row],[Balance inicial ]]*(InterestRate/PaymentsPerYear),"")</f>
        <v/>
      </c>
      <c r="J3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5" s="31"/>
    </row>
    <row r="306" spans="2:11" x14ac:dyDescent="0.2">
      <c r="B306" s="10" t="str">
        <f ca="1">IF(LoanIsGood,IF(ROW()-ROW(PaymentSchedule[[#Headers],[Pago No. ]])&gt;ScheduledNumberOfPayments,"",ROW()-ROW(PaymentSchedule[[#Headers],[Pago No. ]])),"")</f>
        <v/>
      </c>
      <c r="C306" s="12" t="str">
        <f ca="1">IF(PaymentSchedule[[#This Row],[Pago No. ]]&lt;&gt;"",EOMONTH(LoanStartDate,ROW(PaymentSchedule[[#This Row],[Pago No. ]])-ROW(PaymentSchedule[[#Headers],[Pago No. ]])-2)+DAY(LoanStartDate),"")</f>
        <v/>
      </c>
      <c r="D3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6" s="13" t="str">
        <f ca="1">IF(PaymentSchedule[[#This Row],[Pago No. ]]&lt;&gt;"",ScheduledPayment,"")</f>
        <v/>
      </c>
      <c r="F3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6" s="13" t="str">
        <f ca="1">IF(PaymentSchedule[[#This Row],[Pago No. ]]&lt;&gt;"",PaymentSchedule[[#This Row],[TOTAL PAYMENT]]-PaymentSchedule[[#This Row],[Interes]],"")</f>
        <v/>
      </c>
      <c r="I306" s="13" t="str">
        <f ca="1">IF(PaymentSchedule[[#This Row],[Pago No. ]]&lt;&gt;"",PaymentSchedule[[#This Row],[Balance inicial ]]*(InterestRate/PaymentsPerYear),"")</f>
        <v/>
      </c>
      <c r="J3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6" s="31"/>
    </row>
    <row r="307" spans="2:11" x14ac:dyDescent="0.2">
      <c r="B307" s="10" t="str">
        <f ca="1">IF(LoanIsGood,IF(ROW()-ROW(PaymentSchedule[[#Headers],[Pago No. ]])&gt;ScheduledNumberOfPayments,"",ROW()-ROW(PaymentSchedule[[#Headers],[Pago No. ]])),"")</f>
        <v/>
      </c>
      <c r="C307" s="12" t="str">
        <f ca="1">IF(PaymentSchedule[[#This Row],[Pago No. ]]&lt;&gt;"",EOMONTH(LoanStartDate,ROW(PaymentSchedule[[#This Row],[Pago No. ]])-ROW(PaymentSchedule[[#Headers],[Pago No. ]])-2)+DAY(LoanStartDate),"")</f>
        <v/>
      </c>
      <c r="D3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7" s="13" t="str">
        <f ca="1">IF(PaymentSchedule[[#This Row],[Pago No. ]]&lt;&gt;"",ScheduledPayment,"")</f>
        <v/>
      </c>
      <c r="F3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7" s="13" t="str">
        <f ca="1">IF(PaymentSchedule[[#This Row],[Pago No. ]]&lt;&gt;"",PaymentSchedule[[#This Row],[TOTAL PAYMENT]]-PaymentSchedule[[#This Row],[Interes]],"")</f>
        <v/>
      </c>
      <c r="I307" s="13" t="str">
        <f ca="1">IF(PaymentSchedule[[#This Row],[Pago No. ]]&lt;&gt;"",PaymentSchedule[[#This Row],[Balance inicial ]]*(InterestRate/PaymentsPerYear),"")</f>
        <v/>
      </c>
      <c r="J3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7" s="31"/>
    </row>
    <row r="308" spans="2:11" x14ac:dyDescent="0.2">
      <c r="B308" s="10" t="str">
        <f ca="1">IF(LoanIsGood,IF(ROW()-ROW(PaymentSchedule[[#Headers],[Pago No. ]])&gt;ScheduledNumberOfPayments,"",ROW()-ROW(PaymentSchedule[[#Headers],[Pago No. ]])),"")</f>
        <v/>
      </c>
      <c r="C308" s="12" t="str">
        <f ca="1">IF(PaymentSchedule[[#This Row],[Pago No. ]]&lt;&gt;"",EOMONTH(LoanStartDate,ROW(PaymentSchedule[[#This Row],[Pago No. ]])-ROW(PaymentSchedule[[#Headers],[Pago No. ]])-2)+DAY(LoanStartDate),"")</f>
        <v/>
      </c>
      <c r="D3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8" s="13" t="str">
        <f ca="1">IF(PaymentSchedule[[#This Row],[Pago No. ]]&lt;&gt;"",ScheduledPayment,"")</f>
        <v/>
      </c>
      <c r="F3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8" s="13" t="str">
        <f ca="1">IF(PaymentSchedule[[#This Row],[Pago No. ]]&lt;&gt;"",PaymentSchedule[[#This Row],[TOTAL PAYMENT]]-PaymentSchedule[[#This Row],[Interes]],"")</f>
        <v/>
      </c>
      <c r="I308" s="13" t="str">
        <f ca="1">IF(PaymentSchedule[[#This Row],[Pago No. ]]&lt;&gt;"",PaymentSchedule[[#This Row],[Balance inicial ]]*(InterestRate/PaymentsPerYear),"")</f>
        <v/>
      </c>
      <c r="J3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8" s="31"/>
    </row>
    <row r="309" spans="2:11" x14ac:dyDescent="0.2">
      <c r="B309" s="10" t="str">
        <f ca="1">IF(LoanIsGood,IF(ROW()-ROW(PaymentSchedule[[#Headers],[Pago No. ]])&gt;ScheduledNumberOfPayments,"",ROW()-ROW(PaymentSchedule[[#Headers],[Pago No. ]])),"")</f>
        <v/>
      </c>
      <c r="C309" s="12" t="str">
        <f ca="1">IF(PaymentSchedule[[#This Row],[Pago No. ]]&lt;&gt;"",EOMONTH(LoanStartDate,ROW(PaymentSchedule[[#This Row],[Pago No. ]])-ROW(PaymentSchedule[[#Headers],[Pago No. ]])-2)+DAY(LoanStartDate),"")</f>
        <v/>
      </c>
      <c r="D3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9" s="13" t="str">
        <f ca="1">IF(PaymentSchedule[[#This Row],[Pago No. ]]&lt;&gt;"",ScheduledPayment,"")</f>
        <v/>
      </c>
      <c r="F3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9" s="13" t="str">
        <f ca="1">IF(PaymentSchedule[[#This Row],[Pago No. ]]&lt;&gt;"",PaymentSchedule[[#This Row],[TOTAL PAYMENT]]-PaymentSchedule[[#This Row],[Interes]],"")</f>
        <v/>
      </c>
      <c r="I309" s="13" t="str">
        <f ca="1">IF(PaymentSchedule[[#This Row],[Pago No. ]]&lt;&gt;"",PaymentSchedule[[#This Row],[Balance inicial ]]*(InterestRate/PaymentsPerYear),"")</f>
        <v/>
      </c>
      <c r="J3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9" s="31"/>
    </row>
    <row r="310" spans="2:11" x14ac:dyDescent="0.2">
      <c r="B310" s="10" t="str">
        <f ca="1">IF(LoanIsGood,IF(ROW()-ROW(PaymentSchedule[[#Headers],[Pago No. ]])&gt;ScheduledNumberOfPayments,"",ROW()-ROW(PaymentSchedule[[#Headers],[Pago No. ]])),"")</f>
        <v/>
      </c>
      <c r="C310" s="12" t="str">
        <f ca="1">IF(PaymentSchedule[[#This Row],[Pago No. ]]&lt;&gt;"",EOMONTH(LoanStartDate,ROW(PaymentSchedule[[#This Row],[Pago No. ]])-ROW(PaymentSchedule[[#Headers],[Pago No. ]])-2)+DAY(LoanStartDate),"")</f>
        <v/>
      </c>
      <c r="D3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0" s="13" t="str">
        <f ca="1">IF(PaymentSchedule[[#This Row],[Pago No. ]]&lt;&gt;"",ScheduledPayment,"")</f>
        <v/>
      </c>
      <c r="F3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0" s="13" t="str">
        <f ca="1">IF(PaymentSchedule[[#This Row],[Pago No. ]]&lt;&gt;"",PaymentSchedule[[#This Row],[TOTAL PAYMENT]]-PaymentSchedule[[#This Row],[Interes]],"")</f>
        <v/>
      </c>
      <c r="I310" s="13" t="str">
        <f ca="1">IF(PaymentSchedule[[#This Row],[Pago No. ]]&lt;&gt;"",PaymentSchedule[[#This Row],[Balance inicial ]]*(InterestRate/PaymentsPerYear),"")</f>
        <v/>
      </c>
      <c r="J3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0" s="31"/>
    </row>
    <row r="311" spans="2:11" x14ac:dyDescent="0.2">
      <c r="B311" s="10" t="str">
        <f ca="1">IF(LoanIsGood,IF(ROW()-ROW(PaymentSchedule[[#Headers],[Pago No. ]])&gt;ScheduledNumberOfPayments,"",ROW()-ROW(PaymentSchedule[[#Headers],[Pago No. ]])),"")</f>
        <v/>
      </c>
      <c r="C311" s="12" t="str">
        <f ca="1">IF(PaymentSchedule[[#This Row],[Pago No. ]]&lt;&gt;"",EOMONTH(LoanStartDate,ROW(PaymentSchedule[[#This Row],[Pago No. ]])-ROW(PaymentSchedule[[#Headers],[Pago No. ]])-2)+DAY(LoanStartDate),"")</f>
        <v/>
      </c>
      <c r="D3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1" s="13" t="str">
        <f ca="1">IF(PaymentSchedule[[#This Row],[Pago No. ]]&lt;&gt;"",ScheduledPayment,"")</f>
        <v/>
      </c>
      <c r="F3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1" s="13" t="str">
        <f ca="1">IF(PaymentSchedule[[#This Row],[Pago No. ]]&lt;&gt;"",PaymentSchedule[[#This Row],[TOTAL PAYMENT]]-PaymentSchedule[[#This Row],[Interes]],"")</f>
        <v/>
      </c>
      <c r="I311" s="13" t="str">
        <f ca="1">IF(PaymentSchedule[[#This Row],[Pago No. ]]&lt;&gt;"",PaymentSchedule[[#This Row],[Balance inicial ]]*(InterestRate/PaymentsPerYear),"")</f>
        <v/>
      </c>
      <c r="J3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1" s="31"/>
    </row>
    <row r="312" spans="2:11" x14ac:dyDescent="0.2">
      <c r="B312" s="10" t="str">
        <f ca="1">IF(LoanIsGood,IF(ROW()-ROW(PaymentSchedule[[#Headers],[Pago No. ]])&gt;ScheduledNumberOfPayments,"",ROW()-ROW(PaymentSchedule[[#Headers],[Pago No. ]])),"")</f>
        <v/>
      </c>
      <c r="C312" s="12" t="str">
        <f ca="1">IF(PaymentSchedule[[#This Row],[Pago No. ]]&lt;&gt;"",EOMONTH(LoanStartDate,ROW(PaymentSchedule[[#This Row],[Pago No. ]])-ROW(PaymentSchedule[[#Headers],[Pago No. ]])-2)+DAY(LoanStartDate),"")</f>
        <v/>
      </c>
      <c r="D3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2" s="13" t="str">
        <f ca="1">IF(PaymentSchedule[[#This Row],[Pago No. ]]&lt;&gt;"",ScheduledPayment,"")</f>
        <v/>
      </c>
      <c r="F3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2" s="13" t="str">
        <f ca="1">IF(PaymentSchedule[[#This Row],[Pago No. ]]&lt;&gt;"",PaymentSchedule[[#This Row],[TOTAL PAYMENT]]-PaymentSchedule[[#This Row],[Interes]],"")</f>
        <v/>
      </c>
      <c r="I312" s="13" t="str">
        <f ca="1">IF(PaymentSchedule[[#This Row],[Pago No. ]]&lt;&gt;"",PaymentSchedule[[#This Row],[Balance inicial ]]*(InterestRate/PaymentsPerYear),"")</f>
        <v/>
      </c>
      <c r="J3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2" s="31"/>
    </row>
    <row r="313" spans="2:11" x14ac:dyDescent="0.2">
      <c r="B313" s="10" t="str">
        <f ca="1">IF(LoanIsGood,IF(ROW()-ROW(PaymentSchedule[[#Headers],[Pago No. ]])&gt;ScheduledNumberOfPayments,"",ROW()-ROW(PaymentSchedule[[#Headers],[Pago No. ]])),"")</f>
        <v/>
      </c>
      <c r="C313" s="12" t="str">
        <f ca="1">IF(PaymentSchedule[[#This Row],[Pago No. ]]&lt;&gt;"",EOMONTH(LoanStartDate,ROW(PaymentSchedule[[#This Row],[Pago No. ]])-ROW(PaymentSchedule[[#Headers],[Pago No. ]])-2)+DAY(LoanStartDate),"")</f>
        <v/>
      </c>
      <c r="D3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3" s="13" t="str">
        <f ca="1">IF(PaymentSchedule[[#This Row],[Pago No. ]]&lt;&gt;"",ScheduledPayment,"")</f>
        <v/>
      </c>
      <c r="F3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3" s="13" t="str">
        <f ca="1">IF(PaymentSchedule[[#This Row],[Pago No. ]]&lt;&gt;"",PaymentSchedule[[#This Row],[TOTAL PAYMENT]]-PaymentSchedule[[#This Row],[Interes]],"")</f>
        <v/>
      </c>
      <c r="I313" s="13" t="str">
        <f ca="1">IF(PaymentSchedule[[#This Row],[Pago No. ]]&lt;&gt;"",PaymentSchedule[[#This Row],[Balance inicial ]]*(InterestRate/PaymentsPerYear),"")</f>
        <v/>
      </c>
      <c r="J3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3" s="31"/>
    </row>
    <row r="314" spans="2:11" x14ac:dyDescent="0.2">
      <c r="B314" s="10" t="str">
        <f ca="1">IF(LoanIsGood,IF(ROW()-ROW(PaymentSchedule[[#Headers],[Pago No. ]])&gt;ScheduledNumberOfPayments,"",ROW()-ROW(PaymentSchedule[[#Headers],[Pago No. ]])),"")</f>
        <v/>
      </c>
      <c r="C314" s="12" t="str">
        <f ca="1">IF(PaymentSchedule[[#This Row],[Pago No. ]]&lt;&gt;"",EOMONTH(LoanStartDate,ROW(PaymentSchedule[[#This Row],[Pago No. ]])-ROW(PaymentSchedule[[#Headers],[Pago No. ]])-2)+DAY(LoanStartDate),"")</f>
        <v/>
      </c>
      <c r="D3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4" s="13" t="str">
        <f ca="1">IF(PaymentSchedule[[#This Row],[Pago No. ]]&lt;&gt;"",ScheduledPayment,"")</f>
        <v/>
      </c>
      <c r="F3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4" s="13" t="str">
        <f ca="1">IF(PaymentSchedule[[#This Row],[Pago No. ]]&lt;&gt;"",PaymentSchedule[[#This Row],[TOTAL PAYMENT]]-PaymentSchedule[[#This Row],[Interes]],"")</f>
        <v/>
      </c>
      <c r="I314" s="13" t="str">
        <f ca="1">IF(PaymentSchedule[[#This Row],[Pago No. ]]&lt;&gt;"",PaymentSchedule[[#This Row],[Balance inicial ]]*(InterestRate/PaymentsPerYear),"")</f>
        <v/>
      </c>
      <c r="J3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4" s="31"/>
    </row>
    <row r="315" spans="2:11" x14ac:dyDescent="0.2">
      <c r="B315" s="10" t="str">
        <f ca="1">IF(LoanIsGood,IF(ROW()-ROW(PaymentSchedule[[#Headers],[Pago No. ]])&gt;ScheduledNumberOfPayments,"",ROW()-ROW(PaymentSchedule[[#Headers],[Pago No. ]])),"")</f>
        <v/>
      </c>
      <c r="C315" s="12" t="str">
        <f ca="1">IF(PaymentSchedule[[#This Row],[Pago No. ]]&lt;&gt;"",EOMONTH(LoanStartDate,ROW(PaymentSchedule[[#This Row],[Pago No. ]])-ROW(PaymentSchedule[[#Headers],[Pago No. ]])-2)+DAY(LoanStartDate),"")</f>
        <v/>
      </c>
      <c r="D3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5" s="13" t="str">
        <f ca="1">IF(PaymentSchedule[[#This Row],[Pago No. ]]&lt;&gt;"",ScheduledPayment,"")</f>
        <v/>
      </c>
      <c r="F3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5" s="13" t="str">
        <f ca="1">IF(PaymentSchedule[[#This Row],[Pago No. ]]&lt;&gt;"",PaymentSchedule[[#This Row],[TOTAL PAYMENT]]-PaymentSchedule[[#This Row],[Interes]],"")</f>
        <v/>
      </c>
      <c r="I315" s="13" t="str">
        <f ca="1">IF(PaymentSchedule[[#This Row],[Pago No. ]]&lt;&gt;"",PaymentSchedule[[#This Row],[Balance inicial ]]*(InterestRate/PaymentsPerYear),"")</f>
        <v/>
      </c>
      <c r="J3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5" s="31"/>
    </row>
    <row r="316" spans="2:11" x14ac:dyDescent="0.2">
      <c r="B316" s="10" t="str">
        <f ca="1">IF(LoanIsGood,IF(ROW()-ROW(PaymentSchedule[[#Headers],[Pago No. ]])&gt;ScheduledNumberOfPayments,"",ROW()-ROW(PaymentSchedule[[#Headers],[Pago No. ]])),"")</f>
        <v/>
      </c>
      <c r="C316" s="12" t="str">
        <f ca="1">IF(PaymentSchedule[[#This Row],[Pago No. ]]&lt;&gt;"",EOMONTH(LoanStartDate,ROW(PaymentSchedule[[#This Row],[Pago No. ]])-ROW(PaymentSchedule[[#Headers],[Pago No. ]])-2)+DAY(LoanStartDate),"")</f>
        <v/>
      </c>
      <c r="D3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6" s="13" t="str">
        <f ca="1">IF(PaymentSchedule[[#This Row],[Pago No. ]]&lt;&gt;"",ScheduledPayment,"")</f>
        <v/>
      </c>
      <c r="F3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6" s="13" t="str">
        <f ca="1">IF(PaymentSchedule[[#This Row],[Pago No. ]]&lt;&gt;"",PaymentSchedule[[#This Row],[TOTAL PAYMENT]]-PaymentSchedule[[#This Row],[Interes]],"")</f>
        <v/>
      </c>
      <c r="I316" s="13" t="str">
        <f ca="1">IF(PaymentSchedule[[#This Row],[Pago No. ]]&lt;&gt;"",PaymentSchedule[[#This Row],[Balance inicial ]]*(InterestRate/PaymentsPerYear),"")</f>
        <v/>
      </c>
      <c r="J3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6" s="31"/>
    </row>
    <row r="317" spans="2:11" x14ac:dyDescent="0.2">
      <c r="B317" s="10" t="str">
        <f ca="1">IF(LoanIsGood,IF(ROW()-ROW(PaymentSchedule[[#Headers],[Pago No. ]])&gt;ScheduledNumberOfPayments,"",ROW()-ROW(PaymentSchedule[[#Headers],[Pago No. ]])),"")</f>
        <v/>
      </c>
      <c r="C317" s="12" t="str">
        <f ca="1">IF(PaymentSchedule[[#This Row],[Pago No. ]]&lt;&gt;"",EOMONTH(LoanStartDate,ROW(PaymentSchedule[[#This Row],[Pago No. ]])-ROW(PaymentSchedule[[#Headers],[Pago No. ]])-2)+DAY(LoanStartDate),"")</f>
        <v/>
      </c>
      <c r="D3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7" s="13" t="str">
        <f ca="1">IF(PaymentSchedule[[#This Row],[Pago No. ]]&lt;&gt;"",ScheduledPayment,"")</f>
        <v/>
      </c>
      <c r="F3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7" s="13" t="str">
        <f ca="1">IF(PaymentSchedule[[#This Row],[Pago No. ]]&lt;&gt;"",PaymentSchedule[[#This Row],[TOTAL PAYMENT]]-PaymentSchedule[[#This Row],[Interes]],"")</f>
        <v/>
      </c>
      <c r="I317" s="13" t="str">
        <f ca="1">IF(PaymentSchedule[[#This Row],[Pago No. ]]&lt;&gt;"",PaymentSchedule[[#This Row],[Balance inicial ]]*(InterestRate/PaymentsPerYear),"")</f>
        <v/>
      </c>
      <c r="J3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7" s="31"/>
    </row>
    <row r="318" spans="2:11" x14ac:dyDescent="0.2">
      <c r="B318" s="10" t="str">
        <f ca="1">IF(LoanIsGood,IF(ROW()-ROW(PaymentSchedule[[#Headers],[Pago No. ]])&gt;ScheduledNumberOfPayments,"",ROW()-ROW(PaymentSchedule[[#Headers],[Pago No. ]])),"")</f>
        <v/>
      </c>
      <c r="C318" s="12" t="str">
        <f ca="1">IF(PaymentSchedule[[#This Row],[Pago No. ]]&lt;&gt;"",EOMONTH(LoanStartDate,ROW(PaymentSchedule[[#This Row],[Pago No. ]])-ROW(PaymentSchedule[[#Headers],[Pago No. ]])-2)+DAY(LoanStartDate),"")</f>
        <v/>
      </c>
      <c r="D3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8" s="13" t="str">
        <f ca="1">IF(PaymentSchedule[[#This Row],[Pago No. ]]&lt;&gt;"",ScheduledPayment,"")</f>
        <v/>
      </c>
      <c r="F3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8" s="13" t="str">
        <f ca="1">IF(PaymentSchedule[[#This Row],[Pago No. ]]&lt;&gt;"",PaymentSchedule[[#This Row],[TOTAL PAYMENT]]-PaymentSchedule[[#This Row],[Interes]],"")</f>
        <v/>
      </c>
      <c r="I318" s="13" t="str">
        <f ca="1">IF(PaymentSchedule[[#This Row],[Pago No. ]]&lt;&gt;"",PaymentSchedule[[#This Row],[Balance inicial ]]*(InterestRate/PaymentsPerYear),"")</f>
        <v/>
      </c>
      <c r="J3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8" s="31"/>
    </row>
    <row r="319" spans="2:11" x14ac:dyDescent="0.2">
      <c r="B319" s="10" t="str">
        <f ca="1">IF(LoanIsGood,IF(ROW()-ROW(PaymentSchedule[[#Headers],[Pago No. ]])&gt;ScheduledNumberOfPayments,"",ROW()-ROW(PaymentSchedule[[#Headers],[Pago No. ]])),"")</f>
        <v/>
      </c>
      <c r="C319" s="12" t="str">
        <f ca="1">IF(PaymentSchedule[[#This Row],[Pago No. ]]&lt;&gt;"",EOMONTH(LoanStartDate,ROW(PaymentSchedule[[#This Row],[Pago No. ]])-ROW(PaymentSchedule[[#Headers],[Pago No. ]])-2)+DAY(LoanStartDate),"")</f>
        <v/>
      </c>
      <c r="D3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9" s="13" t="str">
        <f ca="1">IF(PaymentSchedule[[#This Row],[Pago No. ]]&lt;&gt;"",ScheduledPayment,"")</f>
        <v/>
      </c>
      <c r="F3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9" s="13" t="str">
        <f ca="1">IF(PaymentSchedule[[#This Row],[Pago No. ]]&lt;&gt;"",PaymentSchedule[[#This Row],[TOTAL PAYMENT]]-PaymentSchedule[[#This Row],[Interes]],"")</f>
        <v/>
      </c>
      <c r="I319" s="13" t="str">
        <f ca="1">IF(PaymentSchedule[[#This Row],[Pago No. ]]&lt;&gt;"",PaymentSchedule[[#This Row],[Balance inicial ]]*(InterestRate/PaymentsPerYear),"")</f>
        <v/>
      </c>
      <c r="J3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9" s="31"/>
    </row>
    <row r="320" spans="2:11" x14ac:dyDescent="0.2">
      <c r="B320" s="10" t="str">
        <f ca="1">IF(LoanIsGood,IF(ROW()-ROW(PaymentSchedule[[#Headers],[Pago No. ]])&gt;ScheduledNumberOfPayments,"",ROW()-ROW(PaymentSchedule[[#Headers],[Pago No. ]])),"")</f>
        <v/>
      </c>
      <c r="C320" s="12" t="str">
        <f ca="1">IF(PaymentSchedule[[#This Row],[Pago No. ]]&lt;&gt;"",EOMONTH(LoanStartDate,ROW(PaymentSchedule[[#This Row],[Pago No. ]])-ROW(PaymentSchedule[[#Headers],[Pago No. ]])-2)+DAY(LoanStartDate),"")</f>
        <v/>
      </c>
      <c r="D3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0" s="13" t="str">
        <f ca="1">IF(PaymentSchedule[[#This Row],[Pago No. ]]&lt;&gt;"",ScheduledPayment,"")</f>
        <v/>
      </c>
      <c r="F3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0" s="13" t="str">
        <f ca="1">IF(PaymentSchedule[[#This Row],[Pago No. ]]&lt;&gt;"",PaymentSchedule[[#This Row],[TOTAL PAYMENT]]-PaymentSchedule[[#This Row],[Interes]],"")</f>
        <v/>
      </c>
      <c r="I320" s="13" t="str">
        <f ca="1">IF(PaymentSchedule[[#This Row],[Pago No. ]]&lt;&gt;"",PaymentSchedule[[#This Row],[Balance inicial ]]*(InterestRate/PaymentsPerYear),"")</f>
        <v/>
      </c>
      <c r="J3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0" s="31"/>
    </row>
    <row r="321" spans="2:11" x14ac:dyDescent="0.2">
      <c r="B321" s="10" t="str">
        <f ca="1">IF(LoanIsGood,IF(ROW()-ROW(PaymentSchedule[[#Headers],[Pago No. ]])&gt;ScheduledNumberOfPayments,"",ROW()-ROW(PaymentSchedule[[#Headers],[Pago No. ]])),"")</f>
        <v/>
      </c>
      <c r="C321" s="12" t="str">
        <f ca="1">IF(PaymentSchedule[[#This Row],[Pago No. ]]&lt;&gt;"",EOMONTH(LoanStartDate,ROW(PaymentSchedule[[#This Row],[Pago No. ]])-ROW(PaymentSchedule[[#Headers],[Pago No. ]])-2)+DAY(LoanStartDate),"")</f>
        <v/>
      </c>
      <c r="D3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1" s="13" t="str">
        <f ca="1">IF(PaymentSchedule[[#This Row],[Pago No. ]]&lt;&gt;"",ScheduledPayment,"")</f>
        <v/>
      </c>
      <c r="F3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1" s="13" t="str">
        <f ca="1">IF(PaymentSchedule[[#This Row],[Pago No. ]]&lt;&gt;"",PaymentSchedule[[#This Row],[TOTAL PAYMENT]]-PaymentSchedule[[#This Row],[Interes]],"")</f>
        <v/>
      </c>
      <c r="I321" s="13" t="str">
        <f ca="1">IF(PaymentSchedule[[#This Row],[Pago No. ]]&lt;&gt;"",PaymentSchedule[[#This Row],[Balance inicial ]]*(InterestRate/PaymentsPerYear),"")</f>
        <v/>
      </c>
      <c r="J3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1" s="31"/>
    </row>
    <row r="322" spans="2:11" x14ac:dyDescent="0.2">
      <c r="B322" s="10" t="str">
        <f ca="1">IF(LoanIsGood,IF(ROW()-ROW(PaymentSchedule[[#Headers],[Pago No. ]])&gt;ScheduledNumberOfPayments,"",ROW()-ROW(PaymentSchedule[[#Headers],[Pago No. ]])),"")</f>
        <v/>
      </c>
      <c r="C322" s="12" t="str">
        <f ca="1">IF(PaymentSchedule[[#This Row],[Pago No. ]]&lt;&gt;"",EOMONTH(LoanStartDate,ROW(PaymentSchedule[[#This Row],[Pago No. ]])-ROW(PaymentSchedule[[#Headers],[Pago No. ]])-2)+DAY(LoanStartDate),"")</f>
        <v/>
      </c>
      <c r="D3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2" s="13" t="str">
        <f ca="1">IF(PaymentSchedule[[#This Row],[Pago No. ]]&lt;&gt;"",ScheduledPayment,"")</f>
        <v/>
      </c>
      <c r="F3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2" s="13" t="str">
        <f ca="1">IF(PaymentSchedule[[#This Row],[Pago No. ]]&lt;&gt;"",PaymentSchedule[[#This Row],[TOTAL PAYMENT]]-PaymentSchedule[[#This Row],[Interes]],"")</f>
        <v/>
      </c>
      <c r="I322" s="13" t="str">
        <f ca="1">IF(PaymentSchedule[[#This Row],[Pago No. ]]&lt;&gt;"",PaymentSchedule[[#This Row],[Balance inicial ]]*(InterestRate/PaymentsPerYear),"")</f>
        <v/>
      </c>
      <c r="J3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2" s="31"/>
    </row>
    <row r="323" spans="2:11" x14ac:dyDescent="0.2">
      <c r="B323" s="10" t="str">
        <f ca="1">IF(LoanIsGood,IF(ROW()-ROW(PaymentSchedule[[#Headers],[Pago No. ]])&gt;ScheduledNumberOfPayments,"",ROW()-ROW(PaymentSchedule[[#Headers],[Pago No. ]])),"")</f>
        <v/>
      </c>
      <c r="C323" s="12" t="str">
        <f ca="1">IF(PaymentSchedule[[#This Row],[Pago No. ]]&lt;&gt;"",EOMONTH(LoanStartDate,ROW(PaymentSchedule[[#This Row],[Pago No. ]])-ROW(PaymentSchedule[[#Headers],[Pago No. ]])-2)+DAY(LoanStartDate),"")</f>
        <v/>
      </c>
      <c r="D3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3" s="13" t="str">
        <f ca="1">IF(PaymentSchedule[[#This Row],[Pago No. ]]&lt;&gt;"",ScheduledPayment,"")</f>
        <v/>
      </c>
      <c r="F3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3" s="13" t="str">
        <f ca="1">IF(PaymentSchedule[[#This Row],[Pago No. ]]&lt;&gt;"",PaymentSchedule[[#This Row],[TOTAL PAYMENT]]-PaymentSchedule[[#This Row],[Interes]],"")</f>
        <v/>
      </c>
      <c r="I323" s="13" t="str">
        <f ca="1">IF(PaymentSchedule[[#This Row],[Pago No. ]]&lt;&gt;"",PaymentSchedule[[#This Row],[Balance inicial ]]*(InterestRate/PaymentsPerYear),"")</f>
        <v/>
      </c>
      <c r="J3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3" s="31"/>
    </row>
    <row r="324" spans="2:11" x14ac:dyDescent="0.2">
      <c r="B324" s="10" t="str">
        <f ca="1">IF(LoanIsGood,IF(ROW()-ROW(PaymentSchedule[[#Headers],[Pago No. ]])&gt;ScheduledNumberOfPayments,"",ROW()-ROW(PaymentSchedule[[#Headers],[Pago No. ]])),"")</f>
        <v/>
      </c>
      <c r="C324" s="12" t="str">
        <f ca="1">IF(PaymentSchedule[[#This Row],[Pago No. ]]&lt;&gt;"",EOMONTH(LoanStartDate,ROW(PaymentSchedule[[#This Row],[Pago No. ]])-ROW(PaymentSchedule[[#Headers],[Pago No. ]])-2)+DAY(LoanStartDate),"")</f>
        <v/>
      </c>
      <c r="D3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4" s="13" t="str">
        <f ca="1">IF(PaymentSchedule[[#This Row],[Pago No. ]]&lt;&gt;"",ScheduledPayment,"")</f>
        <v/>
      </c>
      <c r="F3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4" s="13" t="str">
        <f ca="1">IF(PaymentSchedule[[#This Row],[Pago No. ]]&lt;&gt;"",PaymentSchedule[[#This Row],[TOTAL PAYMENT]]-PaymentSchedule[[#This Row],[Interes]],"")</f>
        <v/>
      </c>
      <c r="I324" s="13" t="str">
        <f ca="1">IF(PaymentSchedule[[#This Row],[Pago No. ]]&lt;&gt;"",PaymentSchedule[[#This Row],[Balance inicial ]]*(InterestRate/PaymentsPerYear),"")</f>
        <v/>
      </c>
      <c r="J3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4" s="31"/>
    </row>
    <row r="325" spans="2:11" x14ac:dyDescent="0.2">
      <c r="B325" s="10" t="str">
        <f ca="1">IF(LoanIsGood,IF(ROW()-ROW(PaymentSchedule[[#Headers],[Pago No. ]])&gt;ScheduledNumberOfPayments,"",ROW()-ROW(PaymentSchedule[[#Headers],[Pago No. ]])),"")</f>
        <v/>
      </c>
      <c r="C325" s="12" t="str">
        <f ca="1">IF(PaymentSchedule[[#This Row],[Pago No. ]]&lt;&gt;"",EOMONTH(LoanStartDate,ROW(PaymentSchedule[[#This Row],[Pago No. ]])-ROW(PaymentSchedule[[#Headers],[Pago No. ]])-2)+DAY(LoanStartDate),"")</f>
        <v/>
      </c>
      <c r="D3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5" s="13" t="str">
        <f ca="1">IF(PaymentSchedule[[#This Row],[Pago No. ]]&lt;&gt;"",ScheduledPayment,"")</f>
        <v/>
      </c>
      <c r="F3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5" s="13" t="str">
        <f ca="1">IF(PaymentSchedule[[#This Row],[Pago No. ]]&lt;&gt;"",PaymentSchedule[[#This Row],[TOTAL PAYMENT]]-PaymentSchedule[[#This Row],[Interes]],"")</f>
        <v/>
      </c>
      <c r="I325" s="13" t="str">
        <f ca="1">IF(PaymentSchedule[[#This Row],[Pago No. ]]&lt;&gt;"",PaymentSchedule[[#This Row],[Balance inicial ]]*(InterestRate/PaymentsPerYear),"")</f>
        <v/>
      </c>
      <c r="J3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5" s="31"/>
    </row>
    <row r="326" spans="2:11" x14ac:dyDescent="0.2">
      <c r="B326" s="10" t="str">
        <f ca="1">IF(LoanIsGood,IF(ROW()-ROW(PaymentSchedule[[#Headers],[Pago No. ]])&gt;ScheduledNumberOfPayments,"",ROW()-ROW(PaymentSchedule[[#Headers],[Pago No. ]])),"")</f>
        <v/>
      </c>
      <c r="C326" s="12" t="str">
        <f ca="1">IF(PaymentSchedule[[#This Row],[Pago No. ]]&lt;&gt;"",EOMONTH(LoanStartDate,ROW(PaymentSchedule[[#This Row],[Pago No. ]])-ROW(PaymentSchedule[[#Headers],[Pago No. ]])-2)+DAY(LoanStartDate),"")</f>
        <v/>
      </c>
      <c r="D3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6" s="13" t="str">
        <f ca="1">IF(PaymentSchedule[[#This Row],[Pago No. ]]&lt;&gt;"",ScheduledPayment,"")</f>
        <v/>
      </c>
      <c r="F3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6" s="13" t="str">
        <f ca="1">IF(PaymentSchedule[[#This Row],[Pago No. ]]&lt;&gt;"",PaymentSchedule[[#This Row],[TOTAL PAYMENT]]-PaymentSchedule[[#This Row],[Interes]],"")</f>
        <v/>
      </c>
      <c r="I326" s="13" t="str">
        <f ca="1">IF(PaymentSchedule[[#This Row],[Pago No. ]]&lt;&gt;"",PaymentSchedule[[#This Row],[Balance inicial ]]*(InterestRate/PaymentsPerYear),"")</f>
        <v/>
      </c>
      <c r="J3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6" s="31"/>
    </row>
    <row r="327" spans="2:11" x14ac:dyDescent="0.2">
      <c r="B327" s="10" t="str">
        <f ca="1">IF(LoanIsGood,IF(ROW()-ROW(PaymentSchedule[[#Headers],[Pago No. ]])&gt;ScheduledNumberOfPayments,"",ROW()-ROW(PaymentSchedule[[#Headers],[Pago No. ]])),"")</f>
        <v/>
      </c>
      <c r="C327" s="12" t="str">
        <f ca="1">IF(PaymentSchedule[[#This Row],[Pago No. ]]&lt;&gt;"",EOMONTH(LoanStartDate,ROW(PaymentSchedule[[#This Row],[Pago No. ]])-ROW(PaymentSchedule[[#Headers],[Pago No. ]])-2)+DAY(LoanStartDate),"")</f>
        <v/>
      </c>
      <c r="D3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7" s="13" t="str">
        <f ca="1">IF(PaymentSchedule[[#This Row],[Pago No. ]]&lt;&gt;"",ScheduledPayment,"")</f>
        <v/>
      </c>
      <c r="F3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7" s="13" t="str">
        <f ca="1">IF(PaymentSchedule[[#This Row],[Pago No. ]]&lt;&gt;"",PaymentSchedule[[#This Row],[TOTAL PAYMENT]]-PaymentSchedule[[#This Row],[Interes]],"")</f>
        <v/>
      </c>
      <c r="I327" s="13" t="str">
        <f ca="1">IF(PaymentSchedule[[#This Row],[Pago No. ]]&lt;&gt;"",PaymentSchedule[[#This Row],[Balance inicial ]]*(InterestRate/PaymentsPerYear),"")</f>
        <v/>
      </c>
      <c r="J3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7" s="31"/>
    </row>
    <row r="328" spans="2:11" x14ac:dyDescent="0.2">
      <c r="B328" s="10" t="str">
        <f ca="1">IF(LoanIsGood,IF(ROW()-ROW(PaymentSchedule[[#Headers],[Pago No. ]])&gt;ScheduledNumberOfPayments,"",ROW()-ROW(PaymentSchedule[[#Headers],[Pago No. ]])),"")</f>
        <v/>
      </c>
      <c r="C328" s="12" t="str">
        <f ca="1">IF(PaymentSchedule[[#This Row],[Pago No. ]]&lt;&gt;"",EOMONTH(LoanStartDate,ROW(PaymentSchedule[[#This Row],[Pago No. ]])-ROW(PaymentSchedule[[#Headers],[Pago No. ]])-2)+DAY(LoanStartDate),"")</f>
        <v/>
      </c>
      <c r="D3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8" s="13" t="str">
        <f ca="1">IF(PaymentSchedule[[#This Row],[Pago No. ]]&lt;&gt;"",ScheduledPayment,"")</f>
        <v/>
      </c>
      <c r="F3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8" s="13" t="str">
        <f ca="1">IF(PaymentSchedule[[#This Row],[Pago No. ]]&lt;&gt;"",PaymentSchedule[[#This Row],[TOTAL PAYMENT]]-PaymentSchedule[[#This Row],[Interes]],"")</f>
        <v/>
      </c>
      <c r="I328" s="13" t="str">
        <f ca="1">IF(PaymentSchedule[[#This Row],[Pago No. ]]&lt;&gt;"",PaymentSchedule[[#This Row],[Balance inicial ]]*(InterestRate/PaymentsPerYear),"")</f>
        <v/>
      </c>
      <c r="J3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8" s="31"/>
    </row>
    <row r="329" spans="2:11" x14ac:dyDescent="0.2">
      <c r="B329" s="10" t="str">
        <f ca="1">IF(LoanIsGood,IF(ROW()-ROW(PaymentSchedule[[#Headers],[Pago No. ]])&gt;ScheduledNumberOfPayments,"",ROW()-ROW(PaymentSchedule[[#Headers],[Pago No. ]])),"")</f>
        <v/>
      </c>
      <c r="C329" s="12" t="str">
        <f ca="1">IF(PaymentSchedule[[#This Row],[Pago No. ]]&lt;&gt;"",EOMONTH(LoanStartDate,ROW(PaymentSchedule[[#This Row],[Pago No. ]])-ROW(PaymentSchedule[[#Headers],[Pago No. ]])-2)+DAY(LoanStartDate),"")</f>
        <v/>
      </c>
      <c r="D3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9" s="13" t="str">
        <f ca="1">IF(PaymentSchedule[[#This Row],[Pago No. ]]&lt;&gt;"",ScheduledPayment,"")</f>
        <v/>
      </c>
      <c r="F3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9" s="13" t="str">
        <f ca="1">IF(PaymentSchedule[[#This Row],[Pago No. ]]&lt;&gt;"",PaymentSchedule[[#This Row],[TOTAL PAYMENT]]-PaymentSchedule[[#This Row],[Interes]],"")</f>
        <v/>
      </c>
      <c r="I329" s="13" t="str">
        <f ca="1">IF(PaymentSchedule[[#This Row],[Pago No. ]]&lt;&gt;"",PaymentSchedule[[#This Row],[Balance inicial ]]*(InterestRate/PaymentsPerYear),"")</f>
        <v/>
      </c>
      <c r="J3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9" s="31"/>
    </row>
    <row r="330" spans="2:11" x14ac:dyDescent="0.2">
      <c r="B330" s="10" t="str">
        <f ca="1">IF(LoanIsGood,IF(ROW()-ROW(PaymentSchedule[[#Headers],[Pago No. ]])&gt;ScheduledNumberOfPayments,"",ROW()-ROW(PaymentSchedule[[#Headers],[Pago No. ]])),"")</f>
        <v/>
      </c>
      <c r="C330" s="12" t="str">
        <f ca="1">IF(PaymentSchedule[[#This Row],[Pago No. ]]&lt;&gt;"",EOMONTH(LoanStartDate,ROW(PaymentSchedule[[#This Row],[Pago No. ]])-ROW(PaymentSchedule[[#Headers],[Pago No. ]])-2)+DAY(LoanStartDate),"")</f>
        <v/>
      </c>
      <c r="D3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0" s="13" t="str">
        <f ca="1">IF(PaymentSchedule[[#This Row],[Pago No. ]]&lt;&gt;"",ScheduledPayment,"")</f>
        <v/>
      </c>
      <c r="F3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0" s="13" t="str">
        <f ca="1">IF(PaymentSchedule[[#This Row],[Pago No. ]]&lt;&gt;"",PaymentSchedule[[#This Row],[TOTAL PAYMENT]]-PaymentSchedule[[#This Row],[Interes]],"")</f>
        <v/>
      </c>
      <c r="I330" s="13" t="str">
        <f ca="1">IF(PaymentSchedule[[#This Row],[Pago No. ]]&lt;&gt;"",PaymentSchedule[[#This Row],[Balance inicial ]]*(InterestRate/PaymentsPerYear),"")</f>
        <v/>
      </c>
      <c r="J3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0" s="31"/>
    </row>
    <row r="331" spans="2:11" x14ac:dyDescent="0.2">
      <c r="B331" s="10" t="str">
        <f ca="1">IF(LoanIsGood,IF(ROW()-ROW(PaymentSchedule[[#Headers],[Pago No. ]])&gt;ScheduledNumberOfPayments,"",ROW()-ROW(PaymentSchedule[[#Headers],[Pago No. ]])),"")</f>
        <v/>
      </c>
      <c r="C331" s="12" t="str">
        <f ca="1">IF(PaymentSchedule[[#This Row],[Pago No. ]]&lt;&gt;"",EOMONTH(LoanStartDate,ROW(PaymentSchedule[[#This Row],[Pago No. ]])-ROW(PaymentSchedule[[#Headers],[Pago No. ]])-2)+DAY(LoanStartDate),"")</f>
        <v/>
      </c>
      <c r="D3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1" s="13" t="str">
        <f ca="1">IF(PaymentSchedule[[#This Row],[Pago No. ]]&lt;&gt;"",ScheduledPayment,"")</f>
        <v/>
      </c>
      <c r="F3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1" s="13" t="str">
        <f ca="1">IF(PaymentSchedule[[#This Row],[Pago No. ]]&lt;&gt;"",PaymentSchedule[[#This Row],[TOTAL PAYMENT]]-PaymentSchedule[[#This Row],[Interes]],"")</f>
        <v/>
      </c>
      <c r="I331" s="13" t="str">
        <f ca="1">IF(PaymentSchedule[[#This Row],[Pago No. ]]&lt;&gt;"",PaymentSchedule[[#This Row],[Balance inicial ]]*(InterestRate/PaymentsPerYear),"")</f>
        <v/>
      </c>
      <c r="J3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1" s="31"/>
    </row>
    <row r="332" spans="2:11" x14ac:dyDescent="0.2">
      <c r="B332" s="10" t="str">
        <f ca="1">IF(LoanIsGood,IF(ROW()-ROW(PaymentSchedule[[#Headers],[Pago No. ]])&gt;ScheduledNumberOfPayments,"",ROW()-ROW(PaymentSchedule[[#Headers],[Pago No. ]])),"")</f>
        <v/>
      </c>
      <c r="C332" s="12" t="str">
        <f ca="1">IF(PaymentSchedule[[#This Row],[Pago No. ]]&lt;&gt;"",EOMONTH(LoanStartDate,ROW(PaymentSchedule[[#This Row],[Pago No. ]])-ROW(PaymentSchedule[[#Headers],[Pago No. ]])-2)+DAY(LoanStartDate),"")</f>
        <v/>
      </c>
      <c r="D3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2" s="13" t="str">
        <f ca="1">IF(PaymentSchedule[[#This Row],[Pago No. ]]&lt;&gt;"",ScheduledPayment,"")</f>
        <v/>
      </c>
      <c r="F3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2" s="13" t="str">
        <f ca="1">IF(PaymentSchedule[[#This Row],[Pago No. ]]&lt;&gt;"",PaymentSchedule[[#This Row],[TOTAL PAYMENT]]-PaymentSchedule[[#This Row],[Interes]],"")</f>
        <v/>
      </c>
      <c r="I332" s="13" t="str">
        <f ca="1">IF(PaymentSchedule[[#This Row],[Pago No. ]]&lt;&gt;"",PaymentSchedule[[#This Row],[Balance inicial ]]*(InterestRate/PaymentsPerYear),"")</f>
        <v/>
      </c>
      <c r="J3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2" s="31"/>
    </row>
    <row r="333" spans="2:11" x14ac:dyDescent="0.2">
      <c r="B333" s="10" t="str">
        <f ca="1">IF(LoanIsGood,IF(ROW()-ROW(PaymentSchedule[[#Headers],[Pago No. ]])&gt;ScheduledNumberOfPayments,"",ROW()-ROW(PaymentSchedule[[#Headers],[Pago No. ]])),"")</f>
        <v/>
      </c>
      <c r="C333" s="12" t="str">
        <f ca="1">IF(PaymentSchedule[[#This Row],[Pago No. ]]&lt;&gt;"",EOMONTH(LoanStartDate,ROW(PaymentSchedule[[#This Row],[Pago No. ]])-ROW(PaymentSchedule[[#Headers],[Pago No. ]])-2)+DAY(LoanStartDate),"")</f>
        <v/>
      </c>
      <c r="D3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3" s="13" t="str">
        <f ca="1">IF(PaymentSchedule[[#This Row],[Pago No. ]]&lt;&gt;"",ScheduledPayment,"")</f>
        <v/>
      </c>
      <c r="F3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3" s="13" t="str">
        <f ca="1">IF(PaymentSchedule[[#This Row],[Pago No. ]]&lt;&gt;"",PaymentSchedule[[#This Row],[TOTAL PAYMENT]]-PaymentSchedule[[#This Row],[Interes]],"")</f>
        <v/>
      </c>
      <c r="I333" s="13" t="str">
        <f ca="1">IF(PaymentSchedule[[#This Row],[Pago No. ]]&lt;&gt;"",PaymentSchedule[[#This Row],[Balance inicial ]]*(InterestRate/PaymentsPerYear),"")</f>
        <v/>
      </c>
      <c r="J3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3" s="31"/>
    </row>
    <row r="334" spans="2:11" x14ac:dyDescent="0.2">
      <c r="B334" s="10" t="str">
        <f ca="1">IF(LoanIsGood,IF(ROW()-ROW(PaymentSchedule[[#Headers],[Pago No. ]])&gt;ScheduledNumberOfPayments,"",ROW()-ROW(PaymentSchedule[[#Headers],[Pago No. ]])),"")</f>
        <v/>
      </c>
      <c r="C334" s="12" t="str">
        <f ca="1">IF(PaymentSchedule[[#This Row],[Pago No. ]]&lt;&gt;"",EOMONTH(LoanStartDate,ROW(PaymentSchedule[[#This Row],[Pago No. ]])-ROW(PaymentSchedule[[#Headers],[Pago No. ]])-2)+DAY(LoanStartDate),"")</f>
        <v/>
      </c>
      <c r="D3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4" s="13" t="str">
        <f ca="1">IF(PaymentSchedule[[#This Row],[Pago No. ]]&lt;&gt;"",ScheduledPayment,"")</f>
        <v/>
      </c>
      <c r="F3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4" s="13" t="str">
        <f ca="1">IF(PaymentSchedule[[#This Row],[Pago No. ]]&lt;&gt;"",PaymentSchedule[[#This Row],[TOTAL PAYMENT]]-PaymentSchedule[[#This Row],[Interes]],"")</f>
        <v/>
      </c>
      <c r="I334" s="13" t="str">
        <f ca="1">IF(PaymentSchedule[[#This Row],[Pago No. ]]&lt;&gt;"",PaymentSchedule[[#This Row],[Balance inicial ]]*(InterestRate/PaymentsPerYear),"")</f>
        <v/>
      </c>
      <c r="J3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4" s="31"/>
    </row>
    <row r="335" spans="2:11" x14ac:dyDescent="0.2">
      <c r="B335" s="10" t="str">
        <f ca="1">IF(LoanIsGood,IF(ROW()-ROW(PaymentSchedule[[#Headers],[Pago No. ]])&gt;ScheduledNumberOfPayments,"",ROW()-ROW(PaymentSchedule[[#Headers],[Pago No. ]])),"")</f>
        <v/>
      </c>
      <c r="C335" s="12" t="str">
        <f ca="1">IF(PaymentSchedule[[#This Row],[Pago No. ]]&lt;&gt;"",EOMONTH(LoanStartDate,ROW(PaymentSchedule[[#This Row],[Pago No. ]])-ROW(PaymentSchedule[[#Headers],[Pago No. ]])-2)+DAY(LoanStartDate),"")</f>
        <v/>
      </c>
      <c r="D3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5" s="13" t="str">
        <f ca="1">IF(PaymentSchedule[[#This Row],[Pago No. ]]&lt;&gt;"",ScheduledPayment,"")</f>
        <v/>
      </c>
      <c r="F3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5" s="13" t="str">
        <f ca="1">IF(PaymentSchedule[[#This Row],[Pago No. ]]&lt;&gt;"",PaymentSchedule[[#This Row],[TOTAL PAYMENT]]-PaymentSchedule[[#This Row],[Interes]],"")</f>
        <v/>
      </c>
      <c r="I335" s="13" t="str">
        <f ca="1">IF(PaymentSchedule[[#This Row],[Pago No. ]]&lt;&gt;"",PaymentSchedule[[#This Row],[Balance inicial ]]*(InterestRate/PaymentsPerYear),"")</f>
        <v/>
      </c>
      <c r="J3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5" s="31"/>
    </row>
    <row r="336" spans="2:11" x14ac:dyDescent="0.2">
      <c r="B336" s="10" t="str">
        <f ca="1">IF(LoanIsGood,IF(ROW()-ROW(PaymentSchedule[[#Headers],[Pago No. ]])&gt;ScheduledNumberOfPayments,"",ROW()-ROW(PaymentSchedule[[#Headers],[Pago No. ]])),"")</f>
        <v/>
      </c>
      <c r="C336" s="12" t="str">
        <f ca="1">IF(PaymentSchedule[[#This Row],[Pago No. ]]&lt;&gt;"",EOMONTH(LoanStartDate,ROW(PaymentSchedule[[#This Row],[Pago No. ]])-ROW(PaymentSchedule[[#Headers],[Pago No. ]])-2)+DAY(LoanStartDate),"")</f>
        <v/>
      </c>
      <c r="D3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6" s="13" t="str">
        <f ca="1">IF(PaymentSchedule[[#This Row],[Pago No. ]]&lt;&gt;"",ScheduledPayment,"")</f>
        <v/>
      </c>
      <c r="F3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6" s="13" t="str">
        <f ca="1">IF(PaymentSchedule[[#This Row],[Pago No. ]]&lt;&gt;"",PaymentSchedule[[#This Row],[TOTAL PAYMENT]]-PaymentSchedule[[#This Row],[Interes]],"")</f>
        <v/>
      </c>
      <c r="I336" s="13" t="str">
        <f ca="1">IF(PaymentSchedule[[#This Row],[Pago No. ]]&lt;&gt;"",PaymentSchedule[[#This Row],[Balance inicial ]]*(InterestRate/PaymentsPerYear),"")</f>
        <v/>
      </c>
      <c r="J3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6" s="31"/>
    </row>
    <row r="337" spans="2:11" x14ac:dyDescent="0.2">
      <c r="B337" s="10" t="str">
        <f ca="1">IF(LoanIsGood,IF(ROW()-ROW(PaymentSchedule[[#Headers],[Pago No. ]])&gt;ScheduledNumberOfPayments,"",ROW()-ROW(PaymentSchedule[[#Headers],[Pago No. ]])),"")</f>
        <v/>
      </c>
      <c r="C337" s="12" t="str">
        <f ca="1">IF(PaymentSchedule[[#This Row],[Pago No. ]]&lt;&gt;"",EOMONTH(LoanStartDate,ROW(PaymentSchedule[[#This Row],[Pago No. ]])-ROW(PaymentSchedule[[#Headers],[Pago No. ]])-2)+DAY(LoanStartDate),"")</f>
        <v/>
      </c>
      <c r="D3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7" s="13" t="str">
        <f ca="1">IF(PaymentSchedule[[#This Row],[Pago No. ]]&lt;&gt;"",ScheduledPayment,"")</f>
        <v/>
      </c>
      <c r="F3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7" s="13" t="str">
        <f ca="1">IF(PaymentSchedule[[#This Row],[Pago No. ]]&lt;&gt;"",PaymentSchedule[[#This Row],[TOTAL PAYMENT]]-PaymentSchedule[[#This Row],[Interes]],"")</f>
        <v/>
      </c>
      <c r="I337" s="13" t="str">
        <f ca="1">IF(PaymentSchedule[[#This Row],[Pago No. ]]&lt;&gt;"",PaymentSchedule[[#This Row],[Balance inicial ]]*(InterestRate/PaymentsPerYear),"")</f>
        <v/>
      </c>
      <c r="J3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7" s="31"/>
    </row>
    <row r="338" spans="2:11" x14ac:dyDescent="0.2">
      <c r="B338" s="10" t="str">
        <f ca="1">IF(LoanIsGood,IF(ROW()-ROW(PaymentSchedule[[#Headers],[Pago No. ]])&gt;ScheduledNumberOfPayments,"",ROW()-ROW(PaymentSchedule[[#Headers],[Pago No. ]])),"")</f>
        <v/>
      </c>
      <c r="C338" s="12" t="str">
        <f ca="1">IF(PaymentSchedule[[#This Row],[Pago No. ]]&lt;&gt;"",EOMONTH(LoanStartDate,ROW(PaymentSchedule[[#This Row],[Pago No. ]])-ROW(PaymentSchedule[[#Headers],[Pago No. ]])-2)+DAY(LoanStartDate),"")</f>
        <v/>
      </c>
      <c r="D3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8" s="13" t="str">
        <f ca="1">IF(PaymentSchedule[[#This Row],[Pago No. ]]&lt;&gt;"",ScheduledPayment,"")</f>
        <v/>
      </c>
      <c r="F3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8" s="13" t="str">
        <f ca="1">IF(PaymentSchedule[[#This Row],[Pago No. ]]&lt;&gt;"",PaymentSchedule[[#This Row],[TOTAL PAYMENT]]-PaymentSchedule[[#This Row],[Interes]],"")</f>
        <v/>
      </c>
      <c r="I338" s="13" t="str">
        <f ca="1">IF(PaymentSchedule[[#This Row],[Pago No. ]]&lt;&gt;"",PaymentSchedule[[#This Row],[Balance inicial ]]*(InterestRate/PaymentsPerYear),"")</f>
        <v/>
      </c>
      <c r="J3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8" s="31"/>
    </row>
    <row r="339" spans="2:11" x14ac:dyDescent="0.2">
      <c r="B339" s="10" t="str">
        <f ca="1">IF(LoanIsGood,IF(ROW()-ROW(PaymentSchedule[[#Headers],[Pago No. ]])&gt;ScheduledNumberOfPayments,"",ROW()-ROW(PaymentSchedule[[#Headers],[Pago No. ]])),"")</f>
        <v/>
      </c>
      <c r="C339" s="12" t="str">
        <f ca="1">IF(PaymentSchedule[[#This Row],[Pago No. ]]&lt;&gt;"",EOMONTH(LoanStartDate,ROW(PaymentSchedule[[#This Row],[Pago No. ]])-ROW(PaymentSchedule[[#Headers],[Pago No. ]])-2)+DAY(LoanStartDate),"")</f>
        <v/>
      </c>
      <c r="D3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9" s="13" t="str">
        <f ca="1">IF(PaymentSchedule[[#This Row],[Pago No. ]]&lt;&gt;"",ScheduledPayment,"")</f>
        <v/>
      </c>
      <c r="F3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9" s="13" t="str">
        <f ca="1">IF(PaymentSchedule[[#This Row],[Pago No. ]]&lt;&gt;"",PaymentSchedule[[#This Row],[TOTAL PAYMENT]]-PaymentSchedule[[#This Row],[Interes]],"")</f>
        <v/>
      </c>
      <c r="I339" s="13" t="str">
        <f ca="1">IF(PaymentSchedule[[#This Row],[Pago No. ]]&lt;&gt;"",PaymentSchedule[[#This Row],[Balance inicial ]]*(InterestRate/PaymentsPerYear),"")</f>
        <v/>
      </c>
      <c r="J3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9" s="31"/>
    </row>
    <row r="340" spans="2:11" x14ac:dyDescent="0.2">
      <c r="B340" s="10" t="str">
        <f ca="1">IF(LoanIsGood,IF(ROW()-ROW(PaymentSchedule[[#Headers],[Pago No. ]])&gt;ScheduledNumberOfPayments,"",ROW()-ROW(PaymentSchedule[[#Headers],[Pago No. ]])),"")</f>
        <v/>
      </c>
      <c r="C340" s="12" t="str">
        <f ca="1">IF(PaymentSchedule[[#This Row],[Pago No. ]]&lt;&gt;"",EOMONTH(LoanStartDate,ROW(PaymentSchedule[[#This Row],[Pago No. ]])-ROW(PaymentSchedule[[#Headers],[Pago No. ]])-2)+DAY(LoanStartDate),"")</f>
        <v/>
      </c>
      <c r="D3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0" s="13" t="str">
        <f ca="1">IF(PaymentSchedule[[#This Row],[Pago No. ]]&lt;&gt;"",ScheduledPayment,"")</f>
        <v/>
      </c>
      <c r="F3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0" s="13" t="str">
        <f ca="1">IF(PaymentSchedule[[#This Row],[Pago No. ]]&lt;&gt;"",PaymentSchedule[[#This Row],[TOTAL PAYMENT]]-PaymentSchedule[[#This Row],[Interes]],"")</f>
        <v/>
      </c>
      <c r="I340" s="13" t="str">
        <f ca="1">IF(PaymentSchedule[[#This Row],[Pago No. ]]&lt;&gt;"",PaymentSchedule[[#This Row],[Balance inicial ]]*(InterestRate/PaymentsPerYear),"")</f>
        <v/>
      </c>
      <c r="J3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0" s="31"/>
    </row>
    <row r="341" spans="2:11" x14ac:dyDescent="0.2">
      <c r="B341" s="10" t="str">
        <f ca="1">IF(LoanIsGood,IF(ROW()-ROW(PaymentSchedule[[#Headers],[Pago No. ]])&gt;ScheduledNumberOfPayments,"",ROW()-ROW(PaymentSchedule[[#Headers],[Pago No. ]])),"")</f>
        <v/>
      </c>
      <c r="C341" s="12" t="str">
        <f ca="1">IF(PaymentSchedule[[#This Row],[Pago No. ]]&lt;&gt;"",EOMONTH(LoanStartDate,ROW(PaymentSchedule[[#This Row],[Pago No. ]])-ROW(PaymentSchedule[[#Headers],[Pago No. ]])-2)+DAY(LoanStartDate),"")</f>
        <v/>
      </c>
      <c r="D3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1" s="13" t="str">
        <f ca="1">IF(PaymentSchedule[[#This Row],[Pago No. ]]&lt;&gt;"",ScheduledPayment,"")</f>
        <v/>
      </c>
      <c r="F3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1" s="13" t="str">
        <f ca="1">IF(PaymentSchedule[[#This Row],[Pago No. ]]&lt;&gt;"",PaymentSchedule[[#This Row],[TOTAL PAYMENT]]-PaymentSchedule[[#This Row],[Interes]],"")</f>
        <v/>
      </c>
      <c r="I341" s="13" t="str">
        <f ca="1">IF(PaymentSchedule[[#This Row],[Pago No. ]]&lt;&gt;"",PaymentSchedule[[#This Row],[Balance inicial ]]*(InterestRate/PaymentsPerYear),"")</f>
        <v/>
      </c>
      <c r="J3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1" s="31"/>
    </row>
    <row r="342" spans="2:11" x14ac:dyDescent="0.2">
      <c r="B342" s="10" t="str">
        <f ca="1">IF(LoanIsGood,IF(ROW()-ROW(PaymentSchedule[[#Headers],[Pago No. ]])&gt;ScheduledNumberOfPayments,"",ROW()-ROW(PaymentSchedule[[#Headers],[Pago No. ]])),"")</f>
        <v/>
      </c>
      <c r="C342" s="12" t="str">
        <f ca="1">IF(PaymentSchedule[[#This Row],[Pago No. ]]&lt;&gt;"",EOMONTH(LoanStartDate,ROW(PaymentSchedule[[#This Row],[Pago No. ]])-ROW(PaymentSchedule[[#Headers],[Pago No. ]])-2)+DAY(LoanStartDate),"")</f>
        <v/>
      </c>
      <c r="D3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2" s="13" t="str">
        <f ca="1">IF(PaymentSchedule[[#This Row],[Pago No. ]]&lt;&gt;"",ScheduledPayment,"")</f>
        <v/>
      </c>
      <c r="F3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2" s="13" t="str">
        <f ca="1">IF(PaymentSchedule[[#This Row],[Pago No. ]]&lt;&gt;"",PaymentSchedule[[#This Row],[TOTAL PAYMENT]]-PaymentSchedule[[#This Row],[Interes]],"")</f>
        <v/>
      </c>
      <c r="I342" s="13" t="str">
        <f ca="1">IF(PaymentSchedule[[#This Row],[Pago No. ]]&lt;&gt;"",PaymentSchedule[[#This Row],[Balance inicial ]]*(InterestRate/PaymentsPerYear),"")</f>
        <v/>
      </c>
      <c r="J3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2" s="31"/>
    </row>
    <row r="343" spans="2:11" x14ac:dyDescent="0.2">
      <c r="B343" s="10" t="str">
        <f ca="1">IF(LoanIsGood,IF(ROW()-ROW(PaymentSchedule[[#Headers],[Pago No. ]])&gt;ScheduledNumberOfPayments,"",ROW()-ROW(PaymentSchedule[[#Headers],[Pago No. ]])),"")</f>
        <v/>
      </c>
      <c r="C343" s="12" t="str">
        <f ca="1">IF(PaymentSchedule[[#This Row],[Pago No. ]]&lt;&gt;"",EOMONTH(LoanStartDate,ROW(PaymentSchedule[[#This Row],[Pago No. ]])-ROW(PaymentSchedule[[#Headers],[Pago No. ]])-2)+DAY(LoanStartDate),"")</f>
        <v/>
      </c>
      <c r="D3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3" s="13" t="str">
        <f ca="1">IF(PaymentSchedule[[#This Row],[Pago No. ]]&lt;&gt;"",ScheduledPayment,"")</f>
        <v/>
      </c>
      <c r="F3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3" s="13" t="str">
        <f ca="1">IF(PaymentSchedule[[#This Row],[Pago No. ]]&lt;&gt;"",PaymentSchedule[[#This Row],[TOTAL PAYMENT]]-PaymentSchedule[[#This Row],[Interes]],"")</f>
        <v/>
      </c>
      <c r="I343" s="13" t="str">
        <f ca="1">IF(PaymentSchedule[[#This Row],[Pago No. ]]&lt;&gt;"",PaymentSchedule[[#This Row],[Balance inicial ]]*(InterestRate/PaymentsPerYear),"")</f>
        <v/>
      </c>
      <c r="J3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3" s="31"/>
    </row>
    <row r="344" spans="2:11" x14ac:dyDescent="0.2">
      <c r="B344" s="10" t="str">
        <f ca="1">IF(LoanIsGood,IF(ROW()-ROW(PaymentSchedule[[#Headers],[Pago No. ]])&gt;ScheduledNumberOfPayments,"",ROW()-ROW(PaymentSchedule[[#Headers],[Pago No. ]])),"")</f>
        <v/>
      </c>
      <c r="C344" s="12" t="str">
        <f ca="1">IF(PaymentSchedule[[#This Row],[Pago No. ]]&lt;&gt;"",EOMONTH(LoanStartDate,ROW(PaymentSchedule[[#This Row],[Pago No. ]])-ROW(PaymentSchedule[[#Headers],[Pago No. ]])-2)+DAY(LoanStartDate),"")</f>
        <v/>
      </c>
      <c r="D3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4" s="13" t="str">
        <f ca="1">IF(PaymentSchedule[[#This Row],[Pago No. ]]&lt;&gt;"",ScheduledPayment,"")</f>
        <v/>
      </c>
      <c r="F3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4" s="13" t="str">
        <f ca="1">IF(PaymentSchedule[[#This Row],[Pago No. ]]&lt;&gt;"",PaymentSchedule[[#This Row],[TOTAL PAYMENT]]-PaymentSchedule[[#This Row],[Interes]],"")</f>
        <v/>
      </c>
      <c r="I344" s="13" t="str">
        <f ca="1">IF(PaymentSchedule[[#This Row],[Pago No. ]]&lt;&gt;"",PaymentSchedule[[#This Row],[Balance inicial ]]*(InterestRate/PaymentsPerYear),"")</f>
        <v/>
      </c>
      <c r="J3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4" s="31"/>
    </row>
    <row r="345" spans="2:11" x14ac:dyDescent="0.2">
      <c r="B345" s="10" t="str">
        <f ca="1">IF(LoanIsGood,IF(ROW()-ROW(PaymentSchedule[[#Headers],[Pago No. ]])&gt;ScheduledNumberOfPayments,"",ROW()-ROW(PaymentSchedule[[#Headers],[Pago No. ]])),"")</f>
        <v/>
      </c>
      <c r="C345" s="12" t="str">
        <f ca="1">IF(PaymentSchedule[[#This Row],[Pago No. ]]&lt;&gt;"",EOMONTH(LoanStartDate,ROW(PaymentSchedule[[#This Row],[Pago No. ]])-ROW(PaymentSchedule[[#Headers],[Pago No. ]])-2)+DAY(LoanStartDate),"")</f>
        <v/>
      </c>
      <c r="D3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5" s="13" t="str">
        <f ca="1">IF(PaymentSchedule[[#This Row],[Pago No. ]]&lt;&gt;"",ScheduledPayment,"")</f>
        <v/>
      </c>
      <c r="F3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5" s="13" t="str">
        <f ca="1">IF(PaymentSchedule[[#This Row],[Pago No. ]]&lt;&gt;"",PaymentSchedule[[#This Row],[TOTAL PAYMENT]]-PaymentSchedule[[#This Row],[Interes]],"")</f>
        <v/>
      </c>
      <c r="I345" s="13" t="str">
        <f ca="1">IF(PaymentSchedule[[#This Row],[Pago No. ]]&lt;&gt;"",PaymentSchedule[[#This Row],[Balance inicial ]]*(InterestRate/PaymentsPerYear),"")</f>
        <v/>
      </c>
      <c r="J3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5" s="31"/>
    </row>
    <row r="346" spans="2:11" x14ac:dyDescent="0.2">
      <c r="B346" s="10" t="str">
        <f ca="1">IF(LoanIsGood,IF(ROW()-ROW(PaymentSchedule[[#Headers],[Pago No. ]])&gt;ScheduledNumberOfPayments,"",ROW()-ROW(PaymentSchedule[[#Headers],[Pago No. ]])),"")</f>
        <v/>
      </c>
      <c r="C346" s="12" t="str">
        <f ca="1">IF(PaymentSchedule[[#This Row],[Pago No. ]]&lt;&gt;"",EOMONTH(LoanStartDate,ROW(PaymentSchedule[[#This Row],[Pago No. ]])-ROW(PaymentSchedule[[#Headers],[Pago No. ]])-2)+DAY(LoanStartDate),"")</f>
        <v/>
      </c>
      <c r="D3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6" s="13" t="str">
        <f ca="1">IF(PaymentSchedule[[#This Row],[Pago No. ]]&lt;&gt;"",ScheduledPayment,"")</f>
        <v/>
      </c>
      <c r="F3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6" s="13" t="str">
        <f ca="1">IF(PaymentSchedule[[#This Row],[Pago No. ]]&lt;&gt;"",PaymentSchedule[[#This Row],[TOTAL PAYMENT]]-PaymentSchedule[[#This Row],[Interes]],"")</f>
        <v/>
      </c>
      <c r="I346" s="13" t="str">
        <f ca="1">IF(PaymentSchedule[[#This Row],[Pago No. ]]&lt;&gt;"",PaymentSchedule[[#This Row],[Balance inicial ]]*(InterestRate/PaymentsPerYear),"")</f>
        <v/>
      </c>
      <c r="J3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6" s="31"/>
    </row>
    <row r="347" spans="2:11" x14ac:dyDescent="0.2">
      <c r="B347" s="10" t="str">
        <f ca="1">IF(LoanIsGood,IF(ROW()-ROW(PaymentSchedule[[#Headers],[Pago No. ]])&gt;ScheduledNumberOfPayments,"",ROW()-ROW(PaymentSchedule[[#Headers],[Pago No. ]])),"")</f>
        <v/>
      </c>
      <c r="C347" s="12" t="str">
        <f ca="1">IF(PaymentSchedule[[#This Row],[Pago No. ]]&lt;&gt;"",EOMONTH(LoanStartDate,ROW(PaymentSchedule[[#This Row],[Pago No. ]])-ROW(PaymentSchedule[[#Headers],[Pago No. ]])-2)+DAY(LoanStartDate),"")</f>
        <v/>
      </c>
      <c r="D3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7" s="13" t="str">
        <f ca="1">IF(PaymentSchedule[[#This Row],[Pago No. ]]&lt;&gt;"",ScheduledPayment,"")</f>
        <v/>
      </c>
      <c r="F3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7" s="13" t="str">
        <f ca="1">IF(PaymentSchedule[[#This Row],[Pago No. ]]&lt;&gt;"",PaymentSchedule[[#This Row],[TOTAL PAYMENT]]-PaymentSchedule[[#This Row],[Interes]],"")</f>
        <v/>
      </c>
      <c r="I347" s="13" t="str">
        <f ca="1">IF(PaymentSchedule[[#This Row],[Pago No. ]]&lt;&gt;"",PaymentSchedule[[#This Row],[Balance inicial ]]*(InterestRate/PaymentsPerYear),"")</f>
        <v/>
      </c>
      <c r="J3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7" s="31"/>
    </row>
    <row r="348" spans="2:11" x14ac:dyDescent="0.2">
      <c r="B348" s="10" t="str">
        <f ca="1">IF(LoanIsGood,IF(ROW()-ROW(PaymentSchedule[[#Headers],[Pago No. ]])&gt;ScheduledNumberOfPayments,"",ROW()-ROW(PaymentSchedule[[#Headers],[Pago No. ]])),"")</f>
        <v/>
      </c>
      <c r="C348" s="12" t="str">
        <f ca="1">IF(PaymentSchedule[[#This Row],[Pago No. ]]&lt;&gt;"",EOMONTH(LoanStartDate,ROW(PaymentSchedule[[#This Row],[Pago No. ]])-ROW(PaymentSchedule[[#Headers],[Pago No. ]])-2)+DAY(LoanStartDate),"")</f>
        <v/>
      </c>
      <c r="D3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8" s="13" t="str">
        <f ca="1">IF(PaymentSchedule[[#This Row],[Pago No. ]]&lt;&gt;"",ScheduledPayment,"")</f>
        <v/>
      </c>
      <c r="F3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8" s="13" t="str">
        <f ca="1">IF(PaymentSchedule[[#This Row],[Pago No. ]]&lt;&gt;"",PaymentSchedule[[#This Row],[TOTAL PAYMENT]]-PaymentSchedule[[#This Row],[Interes]],"")</f>
        <v/>
      </c>
      <c r="I348" s="13" t="str">
        <f ca="1">IF(PaymentSchedule[[#This Row],[Pago No. ]]&lt;&gt;"",PaymentSchedule[[#This Row],[Balance inicial ]]*(InterestRate/PaymentsPerYear),"")</f>
        <v/>
      </c>
      <c r="J3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8" s="31"/>
    </row>
    <row r="349" spans="2:11" x14ac:dyDescent="0.2">
      <c r="B349" s="10" t="str">
        <f ca="1">IF(LoanIsGood,IF(ROW()-ROW(PaymentSchedule[[#Headers],[Pago No. ]])&gt;ScheduledNumberOfPayments,"",ROW()-ROW(PaymentSchedule[[#Headers],[Pago No. ]])),"")</f>
        <v/>
      </c>
      <c r="C349" s="12" t="str">
        <f ca="1">IF(PaymentSchedule[[#This Row],[Pago No. ]]&lt;&gt;"",EOMONTH(LoanStartDate,ROW(PaymentSchedule[[#This Row],[Pago No. ]])-ROW(PaymentSchedule[[#Headers],[Pago No. ]])-2)+DAY(LoanStartDate),"")</f>
        <v/>
      </c>
      <c r="D3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9" s="13" t="str">
        <f ca="1">IF(PaymentSchedule[[#This Row],[Pago No. ]]&lt;&gt;"",ScheduledPayment,"")</f>
        <v/>
      </c>
      <c r="F3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9" s="13" t="str">
        <f ca="1">IF(PaymentSchedule[[#This Row],[Pago No. ]]&lt;&gt;"",PaymentSchedule[[#This Row],[TOTAL PAYMENT]]-PaymentSchedule[[#This Row],[Interes]],"")</f>
        <v/>
      </c>
      <c r="I349" s="13" t="str">
        <f ca="1">IF(PaymentSchedule[[#This Row],[Pago No. ]]&lt;&gt;"",PaymentSchedule[[#This Row],[Balance inicial ]]*(InterestRate/PaymentsPerYear),"")</f>
        <v/>
      </c>
      <c r="J3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9" s="31"/>
    </row>
    <row r="350" spans="2:11" x14ac:dyDescent="0.2">
      <c r="B350" s="10" t="str">
        <f ca="1">IF(LoanIsGood,IF(ROW()-ROW(PaymentSchedule[[#Headers],[Pago No. ]])&gt;ScheduledNumberOfPayments,"",ROW()-ROW(PaymentSchedule[[#Headers],[Pago No. ]])),"")</f>
        <v/>
      </c>
      <c r="C350" s="12" t="str">
        <f ca="1">IF(PaymentSchedule[[#This Row],[Pago No. ]]&lt;&gt;"",EOMONTH(LoanStartDate,ROW(PaymentSchedule[[#This Row],[Pago No. ]])-ROW(PaymentSchedule[[#Headers],[Pago No. ]])-2)+DAY(LoanStartDate),"")</f>
        <v/>
      </c>
      <c r="D3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0" s="13" t="str">
        <f ca="1">IF(PaymentSchedule[[#This Row],[Pago No. ]]&lt;&gt;"",ScheduledPayment,"")</f>
        <v/>
      </c>
      <c r="F3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0" s="13" t="str">
        <f ca="1">IF(PaymentSchedule[[#This Row],[Pago No. ]]&lt;&gt;"",PaymentSchedule[[#This Row],[TOTAL PAYMENT]]-PaymentSchedule[[#This Row],[Interes]],"")</f>
        <v/>
      </c>
      <c r="I350" s="13" t="str">
        <f ca="1">IF(PaymentSchedule[[#This Row],[Pago No. ]]&lt;&gt;"",PaymentSchedule[[#This Row],[Balance inicial ]]*(InterestRate/PaymentsPerYear),"")</f>
        <v/>
      </c>
      <c r="J3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0" s="31"/>
    </row>
    <row r="351" spans="2:11" x14ac:dyDescent="0.2">
      <c r="B351" s="10" t="str">
        <f ca="1">IF(LoanIsGood,IF(ROW()-ROW(PaymentSchedule[[#Headers],[Pago No. ]])&gt;ScheduledNumberOfPayments,"",ROW()-ROW(PaymentSchedule[[#Headers],[Pago No. ]])),"")</f>
        <v/>
      </c>
      <c r="C351" s="12" t="str">
        <f ca="1">IF(PaymentSchedule[[#This Row],[Pago No. ]]&lt;&gt;"",EOMONTH(LoanStartDate,ROW(PaymentSchedule[[#This Row],[Pago No. ]])-ROW(PaymentSchedule[[#Headers],[Pago No. ]])-2)+DAY(LoanStartDate),"")</f>
        <v/>
      </c>
      <c r="D3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1" s="13" t="str">
        <f ca="1">IF(PaymentSchedule[[#This Row],[Pago No. ]]&lt;&gt;"",ScheduledPayment,"")</f>
        <v/>
      </c>
      <c r="F3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1" s="13" t="str">
        <f ca="1">IF(PaymentSchedule[[#This Row],[Pago No. ]]&lt;&gt;"",PaymentSchedule[[#This Row],[TOTAL PAYMENT]]-PaymentSchedule[[#This Row],[Interes]],"")</f>
        <v/>
      </c>
      <c r="I351" s="13" t="str">
        <f ca="1">IF(PaymentSchedule[[#This Row],[Pago No. ]]&lt;&gt;"",PaymentSchedule[[#This Row],[Balance inicial ]]*(InterestRate/PaymentsPerYear),"")</f>
        <v/>
      </c>
      <c r="J3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1" s="31"/>
    </row>
    <row r="352" spans="2:11" x14ac:dyDescent="0.2">
      <c r="B352" s="10" t="str">
        <f ca="1">IF(LoanIsGood,IF(ROW()-ROW(PaymentSchedule[[#Headers],[Pago No. ]])&gt;ScheduledNumberOfPayments,"",ROW()-ROW(PaymentSchedule[[#Headers],[Pago No. ]])),"")</f>
        <v/>
      </c>
      <c r="C352" s="12" t="str">
        <f ca="1">IF(PaymentSchedule[[#This Row],[Pago No. ]]&lt;&gt;"",EOMONTH(LoanStartDate,ROW(PaymentSchedule[[#This Row],[Pago No. ]])-ROW(PaymentSchedule[[#Headers],[Pago No. ]])-2)+DAY(LoanStartDate),"")</f>
        <v/>
      </c>
      <c r="D3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2" s="13" t="str">
        <f ca="1">IF(PaymentSchedule[[#This Row],[Pago No. ]]&lt;&gt;"",ScheduledPayment,"")</f>
        <v/>
      </c>
      <c r="F3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2" s="13" t="str">
        <f ca="1">IF(PaymentSchedule[[#This Row],[Pago No. ]]&lt;&gt;"",PaymentSchedule[[#This Row],[TOTAL PAYMENT]]-PaymentSchedule[[#This Row],[Interes]],"")</f>
        <v/>
      </c>
      <c r="I352" s="13" t="str">
        <f ca="1">IF(PaymentSchedule[[#This Row],[Pago No. ]]&lt;&gt;"",PaymentSchedule[[#This Row],[Balance inicial ]]*(InterestRate/PaymentsPerYear),"")</f>
        <v/>
      </c>
      <c r="J3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2" s="31"/>
    </row>
    <row r="353" spans="2:11" x14ac:dyDescent="0.2">
      <c r="B353" s="10" t="str">
        <f ca="1">IF(LoanIsGood,IF(ROW()-ROW(PaymentSchedule[[#Headers],[Pago No. ]])&gt;ScheduledNumberOfPayments,"",ROW()-ROW(PaymentSchedule[[#Headers],[Pago No. ]])),"")</f>
        <v/>
      </c>
      <c r="C353" s="12" t="str">
        <f ca="1">IF(PaymentSchedule[[#This Row],[Pago No. ]]&lt;&gt;"",EOMONTH(LoanStartDate,ROW(PaymentSchedule[[#This Row],[Pago No. ]])-ROW(PaymentSchedule[[#Headers],[Pago No. ]])-2)+DAY(LoanStartDate),"")</f>
        <v/>
      </c>
      <c r="D3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3" s="13" t="str">
        <f ca="1">IF(PaymentSchedule[[#This Row],[Pago No. ]]&lt;&gt;"",ScheduledPayment,"")</f>
        <v/>
      </c>
      <c r="F3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3" s="13" t="str">
        <f ca="1">IF(PaymentSchedule[[#This Row],[Pago No. ]]&lt;&gt;"",PaymentSchedule[[#This Row],[TOTAL PAYMENT]]-PaymentSchedule[[#This Row],[Interes]],"")</f>
        <v/>
      </c>
      <c r="I353" s="13" t="str">
        <f ca="1">IF(PaymentSchedule[[#This Row],[Pago No. ]]&lt;&gt;"",PaymentSchedule[[#This Row],[Balance inicial ]]*(InterestRate/PaymentsPerYear),"")</f>
        <v/>
      </c>
      <c r="J3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3" s="31"/>
    </row>
    <row r="354" spans="2:11" x14ac:dyDescent="0.2">
      <c r="B354" s="10" t="str">
        <f ca="1">IF(LoanIsGood,IF(ROW()-ROW(PaymentSchedule[[#Headers],[Pago No. ]])&gt;ScheduledNumberOfPayments,"",ROW()-ROW(PaymentSchedule[[#Headers],[Pago No. ]])),"")</f>
        <v/>
      </c>
      <c r="C354" s="12" t="str">
        <f ca="1">IF(PaymentSchedule[[#This Row],[Pago No. ]]&lt;&gt;"",EOMONTH(LoanStartDate,ROW(PaymentSchedule[[#This Row],[Pago No. ]])-ROW(PaymentSchedule[[#Headers],[Pago No. ]])-2)+DAY(LoanStartDate),"")</f>
        <v/>
      </c>
      <c r="D3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4" s="13" t="str">
        <f ca="1">IF(PaymentSchedule[[#This Row],[Pago No. ]]&lt;&gt;"",ScheduledPayment,"")</f>
        <v/>
      </c>
      <c r="F3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4" s="13" t="str">
        <f ca="1">IF(PaymentSchedule[[#This Row],[Pago No. ]]&lt;&gt;"",PaymentSchedule[[#This Row],[TOTAL PAYMENT]]-PaymentSchedule[[#This Row],[Interes]],"")</f>
        <v/>
      </c>
      <c r="I354" s="13" t="str">
        <f ca="1">IF(PaymentSchedule[[#This Row],[Pago No. ]]&lt;&gt;"",PaymentSchedule[[#This Row],[Balance inicial ]]*(InterestRate/PaymentsPerYear),"")</f>
        <v/>
      </c>
      <c r="J3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4" s="31"/>
    </row>
    <row r="355" spans="2:11" x14ac:dyDescent="0.2">
      <c r="B355" s="10" t="str">
        <f ca="1">IF(LoanIsGood,IF(ROW()-ROW(PaymentSchedule[[#Headers],[Pago No. ]])&gt;ScheduledNumberOfPayments,"",ROW()-ROW(PaymentSchedule[[#Headers],[Pago No. ]])),"")</f>
        <v/>
      </c>
      <c r="C355" s="12" t="str">
        <f ca="1">IF(PaymentSchedule[[#This Row],[Pago No. ]]&lt;&gt;"",EOMONTH(LoanStartDate,ROW(PaymentSchedule[[#This Row],[Pago No. ]])-ROW(PaymentSchedule[[#Headers],[Pago No. ]])-2)+DAY(LoanStartDate),"")</f>
        <v/>
      </c>
      <c r="D3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5" s="13" t="str">
        <f ca="1">IF(PaymentSchedule[[#This Row],[Pago No. ]]&lt;&gt;"",ScheduledPayment,"")</f>
        <v/>
      </c>
      <c r="F3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5" s="13" t="str">
        <f ca="1">IF(PaymentSchedule[[#This Row],[Pago No. ]]&lt;&gt;"",PaymentSchedule[[#This Row],[TOTAL PAYMENT]]-PaymentSchedule[[#This Row],[Interes]],"")</f>
        <v/>
      </c>
      <c r="I355" s="13" t="str">
        <f ca="1">IF(PaymentSchedule[[#This Row],[Pago No. ]]&lt;&gt;"",PaymentSchedule[[#This Row],[Balance inicial ]]*(InterestRate/PaymentsPerYear),"")</f>
        <v/>
      </c>
      <c r="J3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5" s="31"/>
    </row>
    <row r="356" spans="2:11" x14ac:dyDescent="0.2">
      <c r="B356" s="10" t="str">
        <f ca="1">IF(LoanIsGood,IF(ROW()-ROW(PaymentSchedule[[#Headers],[Pago No. ]])&gt;ScheduledNumberOfPayments,"",ROW()-ROW(PaymentSchedule[[#Headers],[Pago No. ]])),"")</f>
        <v/>
      </c>
      <c r="C356" s="12" t="str">
        <f ca="1">IF(PaymentSchedule[[#This Row],[Pago No. ]]&lt;&gt;"",EOMONTH(LoanStartDate,ROW(PaymentSchedule[[#This Row],[Pago No. ]])-ROW(PaymentSchedule[[#Headers],[Pago No. ]])-2)+DAY(LoanStartDate),"")</f>
        <v/>
      </c>
      <c r="D3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6" s="13" t="str">
        <f ca="1">IF(PaymentSchedule[[#This Row],[Pago No. ]]&lt;&gt;"",ScheduledPayment,"")</f>
        <v/>
      </c>
      <c r="F3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6" s="13" t="str">
        <f ca="1">IF(PaymentSchedule[[#This Row],[Pago No. ]]&lt;&gt;"",PaymentSchedule[[#This Row],[TOTAL PAYMENT]]-PaymentSchedule[[#This Row],[Interes]],"")</f>
        <v/>
      </c>
      <c r="I356" s="13" t="str">
        <f ca="1">IF(PaymentSchedule[[#This Row],[Pago No. ]]&lt;&gt;"",PaymentSchedule[[#This Row],[Balance inicial ]]*(InterestRate/PaymentsPerYear),"")</f>
        <v/>
      </c>
      <c r="J3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6" s="31"/>
    </row>
    <row r="357" spans="2:11" x14ac:dyDescent="0.2">
      <c r="B357" s="10" t="str">
        <f ca="1">IF(LoanIsGood,IF(ROW()-ROW(PaymentSchedule[[#Headers],[Pago No. ]])&gt;ScheduledNumberOfPayments,"",ROW()-ROW(PaymentSchedule[[#Headers],[Pago No. ]])),"")</f>
        <v/>
      </c>
      <c r="C357" s="12" t="str">
        <f ca="1">IF(PaymentSchedule[[#This Row],[Pago No. ]]&lt;&gt;"",EOMONTH(LoanStartDate,ROW(PaymentSchedule[[#This Row],[Pago No. ]])-ROW(PaymentSchedule[[#Headers],[Pago No. ]])-2)+DAY(LoanStartDate),"")</f>
        <v/>
      </c>
      <c r="D3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7" s="13" t="str">
        <f ca="1">IF(PaymentSchedule[[#This Row],[Pago No. ]]&lt;&gt;"",ScheduledPayment,"")</f>
        <v/>
      </c>
      <c r="F3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7" s="13" t="str">
        <f ca="1">IF(PaymentSchedule[[#This Row],[Pago No. ]]&lt;&gt;"",PaymentSchedule[[#This Row],[TOTAL PAYMENT]]-PaymentSchedule[[#This Row],[Interes]],"")</f>
        <v/>
      </c>
      <c r="I357" s="13" t="str">
        <f ca="1">IF(PaymentSchedule[[#This Row],[Pago No. ]]&lt;&gt;"",PaymentSchedule[[#This Row],[Balance inicial ]]*(InterestRate/PaymentsPerYear),"")</f>
        <v/>
      </c>
      <c r="J3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7" s="31"/>
    </row>
    <row r="358" spans="2:11" x14ac:dyDescent="0.2">
      <c r="B358" s="10" t="str">
        <f ca="1">IF(LoanIsGood,IF(ROW()-ROW(PaymentSchedule[[#Headers],[Pago No. ]])&gt;ScheduledNumberOfPayments,"",ROW()-ROW(PaymentSchedule[[#Headers],[Pago No. ]])),"")</f>
        <v/>
      </c>
      <c r="C358" s="12" t="str">
        <f ca="1">IF(PaymentSchedule[[#This Row],[Pago No. ]]&lt;&gt;"",EOMONTH(LoanStartDate,ROW(PaymentSchedule[[#This Row],[Pago No. ]])-ROW(PaymentSchedule[[#Headers],[Pago No. ]])-2)+DAY(LoanStartDate),"")</f>
        <v/>
      </c>
      <c r="D3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8" s="13" t="str">
        <f ca="1">IF(PaymentSchedule[[#This Row],[Pago No. ]]&lt;&gt;"",ScheduledPayment,"")</f>
        <v/>
      </c>
      <c r="F3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8" s="13" t="str">
        <f ca="1">IF(PaymentSchedule[[#This Row],[Pago No. ]]&lt;&gt;"",PaymentSchedule[[#This Row],[TOTAL PAYMENT]]-PaymentSchedule[[#This Row],[Interes]],"")</f>
        <v/>
      </c>
      <c r="I358" s="13" t="str">
        <f ca="1">IF(PaymentSchedule[[#This Row],[Pago No. ]]&lt;&gt;"",PaymentSchedule[[#This Row],[Balance inicial ]]*(InterestRate/PaymentsPerYear),"")</f>
        <v/>
      </c>
      <c r="J3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8" s="31"/>
    </row>
    <row r="359" spans="2:11" x14ac:dyDescent="0.2">
      <c r="B359" s="10" t="str">
        <f ca="1">IF(LoanIsGood,IF(ROW()-ROW(PaymentSchedule[[#Headers],[Pago No. ]])&gt;ScheduledNumberOfPayments,"",ROW()-ROW(PaymentSchedule[[#Headers],[Pago No. ]])),"")</f>
        <v/>
      </c>
      <c r="C359" s="12" t="str">
        <f ca="1">IF(PaymentSchedule[[#This Row],[Pago No. ]]&lt;&gt;"",EOMONTH(LoanStartDate,ROW(PaymentSchedule[[#This Row],[Pago No. ]])-ROW(PaymentSchedule[[#Headers],[Pago No. ]])-2)+DAY(LoanStartDate),"")</f>
        <v/>
      </c>
      <c r="D3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9" s="13" t="str">
        <f ca="1">IF(PaymentSchedule[[#This Row],[Pago No. ]]&lt;&gt;"",ScheduledPayment,"")</f>
        <v/>
      </c>
      <c r="F3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9" s="13" t="str">
        <f ca="1">IF(PaymentSchedule[[#This Row],[Pago No. ]]&lt;&gt;"",PaymentSchedule[[#This Row],[TOTAL PAYMENT]]-PaymentSchedule[[#This Row],[Interes]],"")</f>
        <v/>
      </c>
      <c r="I359" s="13" t="str">
        <f ca="1">IF(PaymentSchedule[[#This Row],[Pago No. ]]&lt;&gt;"",PaymentSchedule[[#This Row],[Balance inicial ]]*(InterestRate/PaymentsPerYear),"")</f>
        <v/>
      </c>
      <c r="J3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9" s="31"/>
    </row>
    <row r="360" spans="2:11" x14ac:dyDescent="0.2">
      <c r="B360" s="10" t="str">
        <f ca="1">IF(LoanIsGood,IF(ROW()-ROW(PaymentSchedule[[#Headers],[Pago No. ]])&gt;ScheduledNumberOfPayments,"",ROW()-ROW(PaymentSchedule[[#Headers],[Pago No. ]])),"")</f>
        <v/>
      </c>
      <c r="C360" s="12" t="str">
        <f ca="1">IF(PaymentSchedule[[#This Row],[Pago No. ]]&lt;&gt;"",EOMONTH(LoanStartDate,ROW(PaymentSchedule[[#This Row],[Pago No. ]])-ROW(PaymentSchedule[[#Headers],[Pago No. ]])-2)+DAY(LoanStartDate),"")</f>
        <v/>
      </c>
      <c r="D3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0" s="13" t="str">
        <f ca="1">IF(PaymentSchedule[[#This Row],[Pago No. ]]&lt;&gt;"",ScheduledPayment,"")</f>
        <v/>
      </c>
      <c r="F3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0" s="13" t="str">
        <f ca="1">IF(PaymentSchedule[[#This Row],[Pago No. ]]&lt;&gt;"",PaymentSchedule[[#This Row],[TOTAL PAYMENT]]-PaymentSchedule[[#This Row],[Interes]],"")</f>
        <v/>
      </c>
      <c r="I360" s="13" t="str">
        <f ca="1">IF(PaymentSchedule[[#This Row],[Pago No. ]]&lt;&gt;"",PaymentSchedule[[#This Row],[Balance inicial ]]*(InterestRate/PaymentsPerYear),"")</f>
        <v/>
      </c>
      <c r="J3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0" s="31"/>
    </row>
    <row r="361" spans="2:11" x14ac:dyDescent="0.2">
      <c r="B361" s="10" t="str">
        <f ca="1">IF(LoanIsGood,IF(ROW()-ROW(PaymentSchedule[[#Headers],[Pago No. ]])&gt;ScheduledNumberOfPayments,"",ROW()-ROW(PaymentSchedule[[#Headers],[Pago No. ]])),"")</f>
        <v/>
      </c>
      <c r="C361" s="12" t="str">
        <f ca="1">IF(PaymentSchedule[[#This Row],[Pago No. ]]&lt;&gt;"",EOMONTH(LoanStartDate,ROW(PaymentSchedule[[#This Row],[Pago No. ]])-ROW(PaymentSchedule[[#Headers],[Pago No. ]])-2)+DAY(LoanStartDate),"")</f>
        <v/>
      </c>
      <c r="D3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1" s="13" t="str">
        <f ca="1">IF(PaymentSchedule[[#This Row],[Pago No. ]]&lt;&gt;"",ScheduledPayment,"")</f>
        <v/>
      </c>
      <c r="F3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1" s="13" t="str">
        <f ca="1">IF(PaymentSchedule[[#This Row],[Pago No. ]]&lt;&gt;"",PaymentSchedule[[#This Row],[TOTAL PAYMENT]]-PaymentSchedule[[#This Row],[Interes]],"")</f>
        <v/>
      </c>
      <c r="I361" s="13" t="str">
        <f ca="1">IF(PaymentSchedule[[#This Row],[Pago No. ]]&lt;&gt;"",PaymentSchedule[[#This Row],[Balance inicial ]]*(InterestRate/PaymentsPerYear),"")</f>
        <v/>
      </c>
      <c r="J3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1" s="31"/>
    </row>
    <row r="362" spans="2:11" x14ac:dyDescent="0.2">
      <c r="B362" s="10" t="str">
        <f ca="1">IF(LoanIsGood,IF(ROW()-ROW(PaymentSchedule[[#Headers],[Pago No. ]])&gt;ScheduledNumberOfPayments,"",ROW()-ROW(PaymentSchedule[[#Headers],[Pago No. ]])),"")</f>
        <v/>
      </c>
      <c r="C362" s="12" t="str">
        <f ca="1">IF(PaymentSchedule[[#This Row],[Pago No. ]]&lt;&gt;"",EOMONTH(LoanStartDate,ROW(PaymentSchedule[[#This Row],[Pago No. ]])-ROW(PaymentSchedule[[#Headers],[Pago No. ]])-2)+DAY(LoanStartDate),"")</f>
        <v/>
      </c>
      <c r="D3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2" s="13" t="str">
        <f ca="1">IF(PaymentSchedule[[#This Row],[Pago No. ]]&lt;&gt;"",ScheduledPayment,"")</f>
        <v/>
      </c>
      <c r="F3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2" s="13" t="str">
        <f ca="1">IF(PaymentSchedule[[#This Row],[Pago No. ]]&lt;&gt;"",PaymentSchedule[[#This Row],[TOTAL PAYMENT]]-PaymentSchedule[[#This Row],[Interes]],"")</f>
        <v/>
      </c>
      <c r="I362" s="13" t="str">
        <f ca="1">IF(PaymentSchedule[[#This Row],[Pago No. ]]&lt;&gt;"",PaymentSchedule[[#This Row],[Balance inicial ]]*(InterestRate/PaymentsPerYear),"")</f>
        <v/>
      </c>
      <c r="J3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2" s="31"/>
    </row>
    <row r="363" spans="2:11" x14ac:dyDescent="0.2">
      <c r="B363" s="10" t="str">
        <f ca="1">IF(LoanIsGood,IF(ROW()-ROW(PaymentSchedule[[#Headers],[Pago No. ]])&gt;ScheduledNumberOfPayments,"",ROW()-ROW(PaymentSchedule[[#Headers],[Pago No. ]])),"")</f>
        <v/>
      </c>
      <c r="C363" s="12" t="str">
        <f ca="1">IF(PaymentSchedule[[#This Row],[Pago No. ]]&lt;&gt;"",EOMONTH(LoanStartDate,ROW(PaymentSchedule[[#This Row],[Pago No. ]])-ROW(PaymentSchedule[[#Headers],[Pago No. ]])-2)+DAY(LoanStartDate),"")</f>
        <v/>
      </c>
      <c r="D3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3" s="13" t="str">
        <f ca="1">IF(PaymentSchedule[[#This Row],[Pago No. ]]&lt;&gt;"",ScheduledPayment,"")</f>
        <v/>
      </c>
      <c r="F3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3" s="13" t="str">
        <f ca="1">IF(PaymentSchedule[[#This Row],[Pago No. ]]&lt;&gt;"",PaymentSchedule[[#This Row],[TOTAL PAYMENT]]-PaymentSchedule[[#This Row],[Interes]],"")</f>
        <v/>
      </c>
      <c r="I363" s="13" t="str">
        <f ca="1">IF(PaymentSchedule[[#This Row],[Pago No. ]]&lt;&gt;"",PaymentSchedule[[#This Row],[Balance inicial ]]*(InterestRate/PaymentsPerYear),"")</f>
        <v/>
      </c>
      <c r="J3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3" s="31"/>
    </row>
    <row r="364" spans="2:11" x14ac:dyDescent="0.2">
      <c r="B364" s="10" t="str">
        <f ca="1">IF(LoanIsGood,IF(ROW()-ROW(PaymentSchedule[[#Headers],[Pago No. ]])&gt;ScheduledNumberOfPayments,"",ROW()-ROW(PaymentSchedule[[#Headers],[Pago No. ]])),"")</f>
        <v/>
      </c>
      <c r="C364" s="12" t="str">
        <f ca="1">IF(PaymentSchedule[[#This Row],[Pago No. ]]&lt;&gt;"",EOMONTH(LoanStartDate,ROW(PaymentSchedule[[#This Row],[Pago No. ]])-ROW(PaymentSchedule[[#Headers],[Pago No. ]])-2)+DAY(LoanStartDate),"")</f>
        <v/>
      </c>
      <c r="D3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4" s="13" t="str">
        <f ca="1">IF(PaymentSchedule[[#This Row],[Pago No. ]]&lt;&gt;"",ScheduledPayment,"")</f>
        <v/>
      </c>
      <c r="F3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4" s="13" t="str">
        <f ca="1">IF(PaymentSchedule[[#This Row],[Pago No. ]]&lt;&gt;"",PaymentSchedule[[#This Row],[TOTAL PAYMENT]]-PaymentSchedule[[#This Row],[Interes]],"")</f>
        <v/>
      </c>
      <c r="I364" s="13" t="str">
        <f ca="1">IF(PaymentSchedule[[#This Row],[Pago No. ]]&lt;&gt;"",PaymentSchedule[[#This Row],[Balance inicial ]]*(InterestRate/PaymentsPerYear),"")</f>
        <v/>
      </c>
      <c r="J3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4" s="31"/>
    </row>
    <row r="365" spans="2:11" x14ac:dyDescent="0.2">
      <c r="B365" s="10" t="str">
        <f ca="1">IF(LoanIsGood,IF(ROW()-ROW(PaymentSchedule[[#Headers],[Pago No. ]])&gt;ScheduledNumberOfPayments,"",ROW()-ROW(PaymentSchedule[[#Headers],[Pago No. ]])),"")</f>
        <v/>
      </c>
      <c r="C365" s="12" t="str">
        <f ca="1">IF(PaymentSchedule[[#This Row],[Pago No. ]]&lt;&gt;"",EOMONTH(LoanStartDate,ROW(PaymentSchedule[[#This Row],[Pago No. ]])-ROW(PaymentSchedule[[#Headers],[Pago No. ]])-2)+DAY(LoanStartDate),"")</f>
        <v/>
      </c>
      <c r="D3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5" s="13" t="str">
        <f ca="1">IF(PaymentSchedule[[#This Row],[Pago No. ]]&lt;&gt;"",ScheduledPayment,"")</f>
        <v/>
      </c>
      <c r="F3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5" s="13" t="str">
        <f ca="1">IF(PaymentSchedule[[#This Row],[Pago No. ]]&lt;&gt;"",PaymentSchedule[[#This Row],[TOTAL PAYMENT]]-PaymentSchedule[[#This Row],[Interes]],"")</f>
        <v/>
      </c>
      <c r="I365" s="13" t="str">
        <f ca="1">IF(PaymentSchedule[[#This Row],[Pago No. ]]&lt;&gt;"",PaymentSchedule[[#This Row],[Balance inicial ]]*(InterestRate/PaymentsPerYear),"")</f>
        <v/>
      </c>
      <c r="J3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5" s="31"/>
    </row>
    <row r="366" spans="2:11" x14ac:dyDescent="0.2">
      <c r="B366" s="10" t="str">
        <f ca="1">IF(LoanIsGood,IF(ROW()-ROW(PaymentSchedule[[#Headers],[Pago No. ]])&gt;ScheduledNumberOfPayments,"",ROW()-ROW(PaymentSchedule[[#Headers],[Pago No. ]])),"")</f>
        <v/>
      </c>
      <c r="C366" s="12" t="str">
        <f ca="1">IF(PaymentSchedule[[#This Row],[Pago No. ]]&lt;&gt;"",EOMONTH(LoanStartDate,ROW(PaymentSchedule[[#This Row],[Pago No. ]])-ROW(PaymentSchedule[[#Headers],[Pago No. ]])-2)+DAY(LoanStartDate),"")</f>
        <v/>
      </c>
      <c r="D3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6" s="13" t="str">
        <f ca="1">IF(PaymentSchedule[[#This Row],[Pago No. ]]&lt;&gt;"",ScheduledPayment,"")</f>
        <v/>
      </c>
      <c r="F3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6" s="13" t="str">
        <f ca="1">IF(PaymentSchedule[[#This Row],[Pago No. ]]&lt;&gt;"",PaymentSchedule[[#This Row],[TOTAL PAYMENT]]-PaymentSchedule[[#This Row],[Interes]],"")</f>
        <v/>
      </c>
      <c r="I366" s="13" t="str">
        <f ca="1">IF(PaymentSchedule[[#This Row],[Pago No. ]]&lt;&gt;"",PaymentSchedule[[#This Row],[Balance inicial ]]*(InterestRate/PaymentsPerYear),"")</f>
        <v/>
      </c>
      <c r="J3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6" s="31"/>
    </row>
    <row r="367" spans="2:11" x14ac:dyDescent="0.2">
      <c r="B367" s="10" t="str">
        <f ca="1">IF(LoanIsGood,IF(ROW()-ROW(PaymentSchedule[[#Headers],[Pago No. ]])&gt;ScheduledNumberOfPayments,"",ROW()-ROW(PaymentSchedule[[#Headers],[Pago No. ]])),"")</f>
        <v/>
      </c>
      <c r="C367" s="12" t="str">
        <f ca="1">IF(PaymentSchedule[[#This Row],[Pago No. ]]&lt;&gt;"",EOMONTH(LoanStartDate,ROW(PaymentSchedule[[#This Row],[Pago No. ]])-ROW(PaymentSchedule[[#Headers],[Pago No. ]])-2)+DAY(LoanStartDate),"")</f>
        <v/>
      </c>
      <c r="D3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7" s="13" t="str">
        <f ca="1">IF(PaymentSchedule[[#This Row],[Pago No. ]]&lt;&gt;"",ScheduledPayment,"")</f>
        <v/>
      </c>
      <c r="F3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7" s="13" t="str">
        <f ca="1">IF(PaymentSchedule[[#This Row],[Pago No. ]]&lt;&gt;"",PaymentSchedule[[#This Row],[TOTAL PAYMENT]]-PaymentSchedule[[#This Row],[Interes]],"")</f>
        <v/>
      </c>
      <c r="I367" s="13" t="str">
        <f ca="1">IF(PaymentSchedule[[#This Row],[Pago No. ]]&lt;&gt;"",PaymentSchedule[[#This Row],[Balance inicial ]]*(InterestRate/PaymentsPerYear),"")</f>
        <v/>
      </c>
      <c r="J3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7" s="31"/>
    </row>
    <row r="368" spans="2:11" x14ac:dyDescent="0.2">
      <c r="B368" s="10" t="str">
        <f ca="1">IF(LoanIsGood,IF(ROW()-ROW(PaymentSchedule[[#Headers],[Pago No. ]])&gt;ScheduledNumberOfPayments,"",ROW()-ROW(PaymentSchedule[[#Headers],[Pago No. ]])),"")</f>
        <v/>
      </c>
      <c r="C368" s="12" t="str">
        <f ca="1">IF(PaymentSchedule[[#This Row],[Pago No. ]]&lt;&gt;"",EOMONTH(LoanStartDate,ROW(PaymentSchedule[[#This Row],[Pago No. ]])-ROW(PaymentSchedule[[#Headers],[Pago No. ]])-2)+DAY(LoanStartDate),"")</f>
        <v/>
      </c>
      <c r="D3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8" s="13" t="str">
        <f ca="1">IF(PaymentSchedule[[#This Row],[Pago No. ]]&lt;&gt;"",ScheduledPayment,"")</f>
        <v/>
      </c>
      <c r="F3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8" s="13" t="str">
        <f ca="1">IF(PaymentSchedule[[#This Row],[Pago No. ]]&lt;&gt;"",PaymentSchedule[[#This Row],[TOTAL PAYMENT]]-PaymentSchedule[[#This Row],[Interes]],"")</f>
        <v/>
      </c>
      <c r="I368" s="13" t="str">
        <f ca="1">IF(PaymentSchedule[[#This Row],[Pago No. ]]&lt;&gt;"",PaymentSchedule[[#This Row],[Balance inicial ]]*(InterestRate/PaymentsPerYear),"")</f>
        <v/>
      </c>
      <c r="J3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8" s="31"/>
    </row>
    <row r="369" spans="2:11" x14ac:dyDescent="0.2">
      <c r="B369" s="10" t="str">
        <f ca="1">IF(LoanIsGood,IF(ROW()-ROW(PaymentSchedule[[#Headers],[Pago No. ]])&gt;ScheduledNumberOfPayments,"",ROW()-ROW(PaymentSchedule[[#Headers],[Pago No. ]])),"")</f>
        <v/>
      </c>
      <c r="C369" s="12" t="str">
        <f ca="1">IF(PaymentSchedule[[#This Row],[Pago No. ]]&lt;&gt;"",EOMONTH(LoanStartDate,ROW(PaymentSchedule[[#This Row],[Pago No. ]])-ROW(PaymentSchedule[[#Headers],[Pago No. ]])-2)+DAY(LoanStartDate),"")</f>
        <v/>
      </c>
      <c r="D3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9" s="13" t="str">
        <f ca="1">IF(PaymentSchedule[[#This Row],[Pago No. ]]&lt;&gt;"",ScheduledPayment,"")</f>
        <v/>
      </c>
      <c r="F3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9" s="13" t="str">
        <f ca="1">IF(PaymentSchedule[[#This Row],[Pago No. ]]&lt;&gt;"",PaymentSchedule[[#This Row],[TOTAL PAYMENT]]-PaymentSchedule[[#This Row],[Interes]],"")</f>
        <v/>
      </c>
      <c r="I369" s="13" t="str">
        <f ca="1">IF(PaymentSchedule[[#This Row],[Pago No. ]]&lt;&gt;"",PaymentSchedule[[#This Row],[Balance inicial ]]*(InterestRate/PaymentsPerYear),"")</f>
        <v/>
      </c>
      <c r="J3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9" s="31"/>
    </row>
    <row r="370" spans="2:11" x14ac:dyDescent="0.2">
      <c r="B370" s="10" t="str">
        <f ca="1">IF(LoanIsGood,IF(ROW()-ROW(PaymentSchedule[[#Headers],[Pago No. ]])&gt;ScheduledNumberOfPayments,"",ROW()-ROW(PaymentSchedule[[#Headers],[Pago No. ]])),"")</f>
        <v/>
      </c>
      <c r="C370" s="12" t="str">
        <f ca="1">IF(PaymentSchedule[[#This Row],[Pago No. ]]&lt;&gt;"",EOMONTH(LoanStartDate,ROW(PaymentSchedule[[#This Row],[Pago No. ]])-ROW(PaymentSchedule[[#Headers],[Pago No. ]])-2)+DAY(LoanStartDate),"")</f>
        <v/>
      </c>
      <c r="D3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0" s="13" t="str">
        <f ca="1">IF(PaymentSchedule[[#This Row],[Pago No. ]]&lt;&gt;"",ScheduledPayment,"")</f>
        <v/>
      </c>
      <c r="F3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0" s="13" t="str">
        <f ca="1">IF(PaymentSchedule[[#This Row],[Pago No. ]]&lt;&gt;"",PaymentSchedule[[#This Row],[TOTAL PAYMENT]]-PaymentSchedule[[#This Row],[Interes]],"")</f>
        <v/>
      </c>
      <c r="I370" s="13" t="str">
        <f ca="1">IF(PaymentSchedule[[#This Row],[Pago No. ]]&lt;&gt;"",PaymentSchedule[[#This Row],[Balance inicial ]]*(InterestRate/PaymentsPerYear),"")</f>
        <v/>
      </c>
      <c r="J3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0" s="31"/>
    </row>
    <row r="371" spans="2:11" x14ac:dyDescent="0.2">
      <c r="B371" s="10" t="str">
        <f ca="1">IF(LoanIsGood,IF(ROW()-ROW(PaymentSchedule[[#Headers],[Pago No. ]])&gt;ScheduledNumberOfPayments,"",ROW()-ROW(PaymentSchedule[[#Headers],[Pago No. ]])),"")</f>
        <v/>
      </c>
      <c r="C371" s="12" t="str">
        <f ca="1">IF(PaymentSchedule[[#This Row],[Pago No. ]]&lt;&gt;"",EOMONTH(LoanStartDate,ROW(PaymentSchedule[[#This Row],[Pago No. ]])-ROW(PaymentSchedule[[#Headers],[Pago No. ]])-2)+DAY(LoanStartDate),"")</f>
        <v/>
      </c>
      <c r="D3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1" s="13" t="str">
        <f ca="1">IF(PaymentSchedule[[#This Row],[Pago No. ]]&lt;&gt;"",ScheduledPayment,"")</f>
        <v/>
      </c>
      <c r="F3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1" s="13" t="str">
        <f ca="1">IF(PaymentSchedule[[#This Row],[Pago No. ]]&lt;&gt;"",PaymentSchedule[[#This Row],[TOTAL PAYMENT]]-PaymentSchedule[[#This Row],[Interes]],"")</f>
        <v/>
      </c>
      <c r="I371" s="13" t="str">
        <f ca="1">IF(PaymentSchedule[[#This Row],[Pago No. ]]&lt;&gt;"",PaymentSchedule[[#This Row],[Balance inicial ]]*(InterestRate/PaymentsPerYear),"")</f>
        <v/>
      </c>
      <c r="J3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1" s="31"/>
    </row>
    <row r="372" spans="2:11" x14ac:dyDescent="0.2">
      <c r="B372" s="10" t="str">
        <f ca="1">IF(LoanIsGood,IF(ROW()-ROW(PaymentSchedule[[#Headers],[Pago No. ]])&gt;ScheduledNumberOfPayments,"",ROW()-ROW(PaymentSchedule[[#Headers],[Pago No. ]])),"")</f>
        <v/>
      </c>
      <c r="C372" s="12" t="str">
        <f ca="1">IF(PaymentSchedule[[#This Row],[Pago No. ]]&lt;&gt;"",EOMONTH(LoanStartDate,ROW(PaymentSchedule[[#This Row],[Pago No. ]])-ROW(PaymentSchedule[[#Headers],[Pago No. ]])-2)+DAY(LoanStartDate),"")</f>
        <v/>
      </c>
      <c r="D3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2" s="13" t="str">
        <f ca="1">IF(PaymentSchedule[[#This Row],[Pago No. ]]&lt;&gt;"",ScheduledPayment,"")</f>
        <v/>
      </c>
      <c r="F3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2" s="13" t="str">
        <f ca="1">IF(PaymentSchedule[[#This Row],[Pago No. ]]&lt;&gt;"",PaymentSchedule[[#This Row],[TOTAL PAYMENT]]-PaymentSchedule[[#This Row],[Interes]],"")</f>
        <v/>
      </c>
      <c r="I372" s="13" t="str">
        <f ca="1">IF(PaymentSchedule[[#This Row],[Pago No. ]]&lt;&gt;"",PaymentSchedule[[#This Row],[Balance inicial ]]*(InterestRate/PaymentsPerYear),"")</f>
        <v/>
      </c>
      <c r="J3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2" s="31"/>
    </row>
    <row r="373" spans="2:11" x14ac:dyDescent="0.2">
      <c r="B373" s="10" t="str">
        <f ca="1">IF(LoanIsGood,IF(ROW()-ROW(PaymentSchedule[[#Headers],[Pago No. ]])&gt;ScheduledNumberOfPayments,"",ROW()-ROW(PaymentSchedule[[#Headers],[Pago No. ]])),"")</f>
        <v/>
      </c>
      <c r="C373" s="12" t="str">
        <f ca="1">IF(PaymentSchedule[[#This Row],[Pago No. ]]&lt;&gt;"",EOMONTH(LoanStartDate,ROW(PaymentSchedule[[#This Row],[Pago No. ]])-ROW(PaymentSchedule[[#Headers],[Pago No. ]])-2)+DAY(LoanStartDate),"")</f>
        <v/>
      </c>
      <c r="D3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3" s="13" t="str">
        <f ca="1">IF(PaymentSchedule[[#This Row],[Pago No. ]]&lt;&gt;"",ScheduledPayment,"")</f>
        <v/>
      </c>
      <c r="F3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3" s="13" t="str">
        <f ca="1">IF(PaymentSchedule[[#This Row],[Pago No. ]]&lt;&gt;"",PaymentSchedule[[#This Row],[TOTAL PAYMENT]]-PaymentSchedule[[#This Row],[Interes]],"")</f>
        <v/>
      </c>
      <c r="I373" s="13" t="str">
        <f ca="1">IF(PaymentSchedule[[#This Row],[Pago No. ]]&lt;&gt;"",PaymentSchedule[[#This Row],[Balance inicial ]]*(InterestRate/PaymentsPerYear),"")</f>
        <v/>
      </c>
      <c r="J3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3" s="31"/>
    </row>
    <row r="374" spans="2:11" x14ac:dyDescent="0.2">
      <c r="B374" s="10" t="str">
        <f ca="1">IF(LoanIsGood,IF(ROW()-ROW(PaymentSchedule[[#Headers],[Pago No. ]])&gt;ScheduledNumberOfPayments,"",ROW()-ROW(PaymentSchedule[[#Headers],[Pago No. ]])),"")</f>
        <v/>
      </c>
      <c r="C374" s="12" t="str">
        <f ca="1">IF(PaymentSchedule[[#This Row],[Pago No. ]]&lt;&gt;"",EOMONTH(LoanStartDate,ROW(PaymentSchedule[[#This Row],[Pago No. ]])-ROW(PaymentSchedule[[#Headers],[Pago No. ]])-2)+DAY(LoanStartDate),"")</f>
        <v/>
      </c>
      <c r="D3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4" s="13" t="str">
        <f ca="1">IF(PaymentSchedule[[#This Row],[Pago No. ]]&lt;&gt;"",ScheduledPayment,"")</f>
        <v/>
      </c>
      <c r="F3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4" s="13" t="str">
        <f ca="1">IF(PaymentSchedule[[#This Row],[Pago No. ]]&lt;&gt;"",PaymentSchedule[[#This Row],[TOTAL PAYMENT]]-PaymentSchedule[[#This Row],[Interes]],"")</f>
        <v/>
      </c>
      <c r="I374" s="13" t="str">
        <f ca="1">IF(PaymentSchedule[[#This Row],[Pago No. ]]&lt;&gt;"",PaymentSchedule[[#This Row],[Balance inicial ]]*(InterestRate/PaymentsPerYear),"")</f>
        <v/>
      </c>
      <c r="J3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4" s="31"/>
    </row>
    <row r="375" spans="2:11" x14ac:dyDescent="0.2">
      <c r="B375" s="10" t="str">
        <f ca="1">IF(LoanIsGood,IF(ROW()-ROW(PaymentSchedule[[#Headers],[Pago No. ]])&gt;ScheduledNumberOfPayments,"",ROW()-ROW(PaymentSchedule[[#Headers],[Pago No. ]])),"")</f>
        <v/>
      </c>
      <c r="C375" s="12" t="str">
        <f ca="1">IF(PaymentSchedule[[#This Row],[Pago No. ]]&lt;&gt;"",EOMONTH(LoanStartDate,ROW(PaymentSchedule[[#This Row],[Pago No. ]])-ROW(PaymentSchedule[[#Headers],[Pago No. ]])-2)+DAY(LoanStartDate),"")</f>
        <v/>
      </c>
      <c r="D3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5" s="13" t="str">
        <f ca="1">IF(PaymentSchedule[[#This Row],[Pago No. ]]&lt;&gt;"",ScheduledPayment,"")</f>
        <v/>
      </c>
      <c r="F3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5" s="13" t="str">
        <f ca="1">IF(PaymentSchedule[[#This Row],[Pago No. ]]&lt;&gt;"",PaymentSchedule[[#This Row],[TOTAL PAYMENT]]-PaymentSchedule[[#This Row],[Interes]],"")</f>
        <v/>
      </c>
      <c r="I375" s="13" t="str">
        <f ca="1">IF(PaymentSchedule[[#This Row],[Pago No. ]]&lt;&gt;"",PaymentSchedule[[#This Row],[Balance inicial ]]*(InterestRate/PaymentsPerYear),"")</f>
        <v/>
      </c>
      <c r="J3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5" s="31"/>
    </row>
    <row r="376" spans="2:11" x14ac:dyDescent="0.2">
      <c r="B376" s="10" t="str">
        <f ca="1">IF(LoanIsGood,IF(ROW()-ROW(PaymentSchedule[[#Headers],[Pago No. ]])&gt;ScheduledNumberOfPayments,"",ROW()-ROW(PaymentSchedule[[#Headers],[Pago No. ]])),"")</f>
        <v/>
      </c>
      <c r="C376" s="12" t="str">
        <f ca="1">IF(PaymentSchedule[[#This Row],[Pago No. ]]&lt;&gt;"",EOMONTH(LoanStartDate,ROW(PaymentSchedule[[#This Row],[Pago No. ]])-ROW(PaymentSchedule[[#Headers],[Pago No. ]])-2)+DAY(LoanStartDate),"")</f>
        <v/>
      </c>
      <c r="D3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6" s="13" t="str">
        <f ca="1">IF(PaymentSchedule[[#This Row],[Pago No. ]]&lt;&gt;"",ScheduledPayment,"")</f>
        <v/>
      </c>
      <c r="F3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6" s="13" t="str">
        <f ca="1">IF(PaymentSchedule[[#This Row],[Pago No. ]]&lt;&gt;"",PaymentSchedule[[#This Row],[TOTAL PAYMENT]]-PaymentSchedule[[#This Row],[Interes]],"")</f>
        <v/>
      </c>
      <c r="I376" s="13" t="str">
        <f ca="1">IF(PaymentSchedule[[#This Row],[Pago No. ]]&lt;&gt;"",PaymentSchedule[[#This Row],[Balance inicial ]]*(InterestRate/PaymentsPerYear),"")</f>
        <v/>
      </c>
      <c r="J3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6" s="31"/>
    </row>
    <row r="377" spans="2:11" x14ac:dyDescent="0.2">
      <c r="B377" s="10" t="str">
        <f ca="1">IF(LoanIsGood,IF(ROW()-ROW(PaymentSchedule[[#Headers],[Pago No. ]])&gt;ScheduledNumberOfPayments,"",ROW()-ROW(PaymentSchedule[[#Headers],[Pago No. ]])),"")</f>
        <v/>
      </c>
      <c r="C377" s="12" t="str">
        <f ca="1">IF(PaymentSchedule[[#This Row],[Pago No. ]]&lt;&gt;"",EOMONTH(LoanStartDate,ROW(PaymentSchedule[[#This Row],[Pago No. ]])-ROW(PaymentSchedule[[#Headers],[Pago No. ]])-2)+DAY(LoanStartDate),"")</f>
        <v/>
      </c>
      <c r="D3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7" s="13" t="str">
        <f ca="1">IF(PaymentSchedule[[#This Row],[Pago No. ]]&lt;&gt;"",ScheduledPayment,"")</f>
        <v/>
      </c>
      <c r="F3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7" s="13" t="str">
        <f ca="1">IF(PaymentSchedule[[#This Row],[Pago No. ]]&lt;&gt;"",PaymentSchedule[[#This Row],[TOTAL PAYMENT]]-PaymentSchedule[[#This Row],[Interes]],"")</f>
        <v/>
      </c>
      <c r="I377" s="13" t="str">
        <f ca="1">IF(PaymentSchedule[[#This Row],[Pago No. ]]&lt;&gt;"",PaymentSchedule[[#This Row],[Balance inicial ]]*(InterestRate/PaymentsPerYear),"")</f>
        <v/>
      </c>
      <c r="J3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7" s="31"/>
    </row>
    <row r="378" spans="2:11" x14ac:dyDescent="0.2">
      <c r="B378" s="10" t="str">
        <f ca="1">IF(LoanIsGood,IF(ROW()-ROW(PaymentSchedule[[#Headers],[Pago No. ]])&gt;ScheduledNumberOfPayments,"",ROW()-ROW(PaymentSchedule[[#Headers],[Pago No. ]])),"")</f>
        <v/>
      </c>
      <c r="C378" s="12" t="str">
        <f ca="1">IF(PaymentSchedule[[#This Row],[Pago No. ]]&lt;&gt;"",EOMONTH(LoanStartDate,ROW(PaymentSchedule[[#This Row],[Pago No. ]])-ROW(PaymentSchedule[[#Headers],[Pago No. ]])-2)+DAY(LoanStartDate),"")</f>
        <v/>
      </c>
      <c r="D3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8" s="13" t="str">
        <f ca="1">IF(PaymentSchedule[[#This Row],[Pago No. ]]&lt;&gt;"",ScheduledPayment,"")</f>
        <v/>
      </c>
      <c r="F3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8" s="13" t="str">
        <f ca="1">IF(PaymentSchedule[[#This Row],[Pago No. ]]&lt;&gt;"",PaymentSchedule[[#This Row],[TOTAL PAYMENT]]-PaymentSchedule[[#This Row],[Interes]],"")</f>
        <v/>
      </c>
      <c r="I378" s="13" t="str">
        <f ca="1">IF(PaymentSchedule[[#This Row],[Pago No. ]]&lt;&gt;"",PaymentSchedule[[#This Row],[Balance inicial ]]*(InterestRate/PaymentsPerYear),"")</f>
        <v/>
      </c>
      <c r="J3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8" s="31"/>
    </row>
    <row r="379" spans="2:11" x14ac:dyDescent="0.2">
      <c r="B379" s="10"/>
      <c r="C379" s="12"/>
      <c r="D379" s="13"/>
      <c r="E379" s="13"/>
      <c r="F379" s="13"/>
      <c r="G379" s="13"/>
      <c r="H379" s="13"/>
      <c r="I379" s="13"/>
      <c r="J379" s="13"/>
      <c r="K379" s="23"/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20:J378">
    <cfRule type="expression" dxfId="0" priority="1">
      <formula>($B20="")+(($D20=0)*($F20=0))</formula>
    </cfRule>
  </conditionalFormatting>
  <dataValidations count="25">
    <dataValidation allowBlank="1" showInputMessage="1" showErrorMessage="1" prompt="Enter Loan Amount in this cell" sqref="E3" xr:uid="{00000000-0002-0000-0000-000000000000}"/>
    <dataValidation allowBlank="1" showInputMessage="1" showErrorMessage="1" prompt="Enter interest rate to be paid annually in this cell" sqref="E4" xr:uid="{00000000-0002-0000-0000-000001000000}"/>
    <dataValidation allowBlank="1" showInputMessage="1" showErrorMessage="1" prompt="Enter loan period in years in this cell" sqref="E5" xr:uid="{00000000-0002-0000-0000-000002000000}"/>
    <dataValidation allowBlank="1" showInputMessage="1" showErrorMessage="1" prompt="Enter the number of payments to be made in a year in this cell" sqref="E6" xr:uid="{00000000-0002-0000-0000-000003000000}"/>
    <dataValidation allowBlank="1" showInputMessage="1" showErrorMessage="1" prompt="Enter the start date of loan in this cell" sqref="E7" xr:uid="{00000000-0002-0000-0000-000004000000}"/>
    <dataValidation allowBlank="1" showInputMessage="1" showErrorMessage="1" prompt="Enter the amount of extra payment in this cell" sqref="E9" xr:uid="{00000000-0002-0000-0000-000005000000}"/>
    <dataValidation allowBlank="1" showInputMessage="1" showErrorMessage="1" prompt="Automatically calculated total interest" sqref="I7" xr:uid="{00000000-0002-0000-0000-000006000000}"/>
    <dataValidation allowBlank="1" showInputMessage="1" showErrorMessage="1" prompt="Automatically updated scheduled payment amount" sqref="I3" xr:uid="{00000000-0002-0000-0000-000007000000}"/>
    <dataValidation allowBlank="1" showInputMessage="1" showErrorMessage="1" prompt="Automatically updated scheduled number of payments" sqref="I4" xr:uid="{00000000-0002-0000-0000-000008000000}"/>
    <dataValidation allowBlank="1" showInputMessage="1" showErrorMessage="1" prompt="Automatically updated actual number of payments" sqref="I5" xr:uid="{00000000-0002-0000-0000-000009000000}"/>
    <dataValidation allowBlank="1" showInputMessage="1" showErrorMessage="1" prompt="This workbook produces a loan amortization schedule that calculates total interest and total payments &amp; includes the option for extra payments" sqref="A1" xr:uid="{00000000-0002-0000-0000-00000A000000}"/>
    <dataValidation allowBlank="1" showInputMessage="1" showErrorMessage="1" prompt="Enter loan values in cells E3 to E7 and E9. Description of each loan value is in column C. Payment Schedule table starting in cell B11 will automatically update" sqref="C2" xr:uid="{00000000-0002-0000-0000-00000B000000}"/>
    <dataValidation allowBlank="1" showInputMessage="1" showErrorMessage="1" prompt="Loan Summary fields from I3 to I7 are automatically adjusted based on the values entered. Enter the Lender's name in I9" sqref="G2" xr:uid="{00000000-0002-0000-0000-00000C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1" xr:uid="{00000000-0002-0000-0000-00000D000000}"/>
    <dataValidation allowBlank="1" showInputMessage="1" showErrorMessage="1" prompt="Automatically updated total early payments" sqref="I6" xr:uid="{00000000-0002-0000-0000-00000E000000}"/>
    <dataValidation allowBlank="1" showInputMessage="1" showErrorMessage="1" prompt="Payment number is automatically updated in this column" sqref="B19" xr:uid="{00000000-0002-0000-0000-00000F000000}"/>
    <dataValidation allowBlank="1" showInputMessage="1" showErrorMessage="1" prompt="Payment date is automatically updated in this column" sqref="C19" xr:uid="{00000000-0002-0000-0000-000010000000}"/>
    <dataValidation allowBlank="1" showInputMessage="1" showErrorMessage="1" prompt="Beginning balance is automatically updated in this column" sqref="D19" xr:uid="{00000000-0002-0000-0000-000011000000}"/>
    <dataValidation allowBlank="1" showInputMessage="1" showErrorMessage="1" prompt="Scheduled payment is automatically updated in this column" sqref="E19" xr:uid="{00000000-0002-0000-0000-000012000000}"/>
    <dataValidation allowBlank="1" showInputMessage="1" showErrorMessage="1" prompt="Extra payment is automatically updated in this column" sqref="F19" xr:uid="{00000000-0002-0000-0000-000013000000}"/>
    <dataValidation allowBlank="1" showInputMessage="1" showErrorMessage="1" prompt="Total payment is automatically updated in this column" sqref="G19" xr:uid="{00000000-0002-0000-0000-000014000000}"/>
    <dataValidation allowBlank="1" showInputMessage="1" showErrorMessage="1" prompt="Principal is automatically updated in this column" sqref="H19" xr:uid="{00000000-0002-0000-0000-000015000000}"/>
    <dataValidation allowBlank="1" showInputMessage="1" showErrorMessage="1" prompt="Interest is automatically updated in this column" sqref="I19" xr:uid="{00000000-0002-0000-0000-000016000000}"/>
    <dataValidation allowBlank="1" showInputMessage="1" showErrorMessage="1" prompt="Ending balance is automatically updated in this column" sqref="J19" xr:uid="{00000000-0002-0000-0000-000017000000}"/>
    <dataValidation allowBlank="1" showInputMessage="1" showErrorMessage="1" prompt="Enter the name of the lender in this cell" sqref="H9:I9" xr:uid="{00000000-0002-0000-0000-000019000000}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A025-32CB-4069-A5AC-1CA4FBD91A95}">
  <dimension ref="B4:S27"/>
  <sheetViews>
    <sheetView showGridLines="0" workbookViewId="0">
      <selection activeCell="C22" sqref="C22:I22"/>
    </sheetView>
  </sheetViews>
  <sheetFormatPr defaultRowHeight="14.25" x14ac:dyDescent="0.2"/>
  <cols>
    <col min="1" max="1" width="9" style="32"/>
    <col min="2" max="2" width="36.875" style="32" bestFit="1" customWidth="1"/>
    <col min="3" max="3" width="56.25" style="32" bestFit="1" customWidth="1"/>
    <col min="4" max="9" width="9" style="32"/>
    <col min="10" max="10" width="4" style="32" customWidth="1"/>
    <col min="11" max="11" width="45.375" style="32" bestFit="1" customWidth="1"/>
    <col min="12" max="12" width="15" style="32" bestFit="1" customWidth="1"/>
    <col min="13" max="13" width="9" style="32"/>
    <col min="14" max="14" width="29.125" style="32" bestFit="1" customWidth="1"/>
    <col min="15" max="15" width="12.25" style="32" bestFit="1" customWidth="1"/>
    <col min="16" max="16" width="11.25" style="32" bestFit="1" customWidth="1"/>
    <col min="17" max="17" width="13.125" style="32" bestFit="1" customWidth="1"/>
    <col min="18" max="18" width="11.375" style="32" bestFit="1" customWidth="1"/>
    <col min="19" max="19" width="35.625" style="32" bestFit="1" customWidth="1"/>
    <col min="20" max="16384" width="9" style="32"/>
  </cols>
  <sheetData>
    <row r="4" spans="2:19" ht="27.75" x14ac:dyDescent="0.4">
      <c r="C4" s="44" t="s">
        <v>71</v>
      </c>
    </row>
    <row r="5" spans="2:19" x14ac:dyDescent="0.2">
      <c r="K5" s="33" t="s">
        <v>77</v>
      </c>
    </row>
    <row r="8" spans="2:19" ht="18" customHeight="1" x14ac:dyDescent="0.2">
      <c r="B8" s="32" t="s">
        <v>60</v>
      </c>
      <c r="C8" s="55" t="s">
        <v>79</v>
      </c>
      <c r="D8" s="56"/>
      <c r="E8" s="56"/>
      <c r="F8" s="56"/>
      <c r="G8" s="56"/>
      <c r="H8" s="56"/>
      <c r="I8" s="57"/>
      <c r="J8" s="34"/>
    </row>
    <row r="9" spans="2:19" x14ac:dyDescent="0.2">
      <c r="C9" s="32" t="s">
        <v>80</v>
      </c>
      <c r="R9" s="42"/>
      <c r="S9" s="43"/>
    </row>
    <row r="10" spans="2:19" ht="18.75" customHeight="1" x14ac:dyDescent="0.2">
      <c r="B10" s="32" t="s">
        <v>16</v>
      </c>
      <c r="C10" s="55">
        <v>118159979</v>
      </c>
      <c r="D10" s="56"/>
      <c r="E10" s="56"/>
      <c r="F10" s="56"/>
      <c r="G10" s="56"/>
      <c r="H10" s="56"/>
      <c r="I10" s="57"/>
      <c r="J10" s="34"/>
      <c r="R10" s="42"/>
      <c r="S10" s="43"/>
    </row>
    <row r="11" spans="2:19" x14ac:dyDescent="0.2">
      <c r="R11" s="42"/>
      <c r="S11" s="43"/>
    </row>
    <row r="12" spans="2:19" ht="18" x14ac:dyDescent="0.25">
      <c r="B12" s="32" t="s">
        <v>17</v>
      </c>
      <c r="C12" s="55" t="s">
        <v>20</v>
      </c>
      <c r="D12" s="56"/>
      <c r="E12" s="56"/>
      <c r="F12" s="56"/>
      <c r="G12" s="56"/>
      <c r="H12" s="56"/>
      <c r="I12" s="57"/>
      <c r="J12" s="35" t="s">
        <v>76</v>
      </c>
      <c r="K12" s="36">
        <f>+IF(C12=Sheet2!D11,Sheet2!K11,"")</f>
        <v>0</v>
      </c>
      <c r="R12" s="42"/>
      <c r="S12" s="43"/>
    </row>
    <row r="13" spans="2:19" x14ac:dyDescent="0.2">
      <c r="R13" s="42"/>
      <c r="S13" s="43"/>
    </row>
    <row r="14" spans="2:19" ht="17.25" customHeight="1" x14ac:dyDescent="0.25">
      <c r="B14" s="32" t="s">
        <v>25</v>
      </c>
      <c r="C14" s="49">
        <v>48000</v>
      </c>
      <c r="D14" s="50"/>
      <c r="E14" s="50"/>
      <c r="F14" s="50"/>
      <c r="G14" s="50"/>
      <c r="H14" s="50"/>
      <c r="I14" s="51"/>
      <c r="J14" s="35" t="s">
        <v>76</v>
      </c>
      <c r="K14" s="33" t="str">
        <f>+IF(C14="","",IF($C$14&lt;Sheet2!$E$93,"Salario Minimo de $35,000 ",""))</f>
        <v/>
      </c>
    </row>
    <row r="15" spans="2:19" ht="15" x14ac:dyDescent="0.25">
      <c r="J15" s="37"/>
    </row>
    <row r="16" spans="2:19" ht="18.75" customHeight="1" x14ac:dyDescent="0.25">
      <c r="B16" s="32" t="s">
        <v>19</v>
      </c>
      <c r="C16" s="58">
        <v>2200</v>
      </c>
      <c r="D16" s="59"/>
      <c r="E16" s="59"/>
      <c r="F16" s="59"/>
      <c r="G16" s="59"/>
      <c r="H16" s="59"/>
      <c r="I16" s="60"/>
      <c r="J16" s="38" t="s">
        <v>76</v>
      </c>
      <c r="Q16" s="41"/>
    </row>
    <row r="17" spans="2:12" ht="15" x14ac:dyDescent="0.25">
      <c r="J17" s="37"/>
    </row>
    <row r="18" spans="2:12" ht="18" x14ac:dyDescent="0.25">
      <c r="B18" s="32" t="s">
        <v>18</v>
      </c>
      <c r="C18" s="58">
        <v>350000</v>
      </c>
      <c r="D18" s="59"/>
      <c r="E18" s="59"/>
      <c r="F18" s="59"/>
      <c r="G18" s="59"/>
      <c r="H18" s="59"/>
      <c r="I18" s="60"/>
      <c r="J18" s="38" t="s">
        <v>76</v>
      </c>
      <c r="K18" s="36" t="str">
        <f>IF(C12=Sheet2!$D$10,"",IF(C12=Sheet2!$D$11,"",IF(C18=Sheet2!$E$88,"",IF(Cotizador!$C$18&lt;Sheet2!$E$89,"Minimo monto a prestarse de $25,000",IF(C18&lt;=Sheet2!$E$67,"","Maximo de monto a prestarse:")))))</f>
        <v/>
      </c>
      <c r="L18" s="39" t="str">
        <f>+IF(K18="","",IF(K18="Minimo monto a prestarse de $25,000","",Sheet2!$E$67))</f>
        <v/>
      </c>
    </row>
    <row r="20" spans="2:12" ht="19.5" customHeight="1" x14ac:dyDescent="0.25">
      <c r="B20" s="32" t="s">
        <v>74</v>
      </c>
      <c r="C20" s="55">
        <v>14</v>
      </c>
      <c r="D20" s="56"/>
      <c r="E20" s="56"/>
      <c r="F20" s="56"/>
      <c r="G20" s="56"/>
      <c r="H20" s="56"/>
      <c r="I20" s="57"/>
      <c r="J20" s="38" t="s">
        <v>76</v>
      </c>
    </row>
    <row r="22" spans="2:12" ht="18" x14ac:dyDescent="0.25">
      <c r="B22" s="40" t="s">
        <v>59</v>
      </c>
      <c r="C22" s="52" t="str">
        <f>IF(C12=Sheet2!$D$11,"",IF(C18&lt;Sheet2!$E$89,"",IF(C20="Seleccionar","",IF(C27="No califica por capacidad de pago","",+'Loan Schedule'!K20))))</f>
        <v/>
      </c>
      <c r="D22" s="53"/>
      <c r="E22" s="53"/>
      <c r="F22" s="53"/>
      <c r="G22" s="53"/>
      <c r="H22" s="53"/>
      <c r="I22" s="54"/>
      <c r="J22" s="34"/>
    </row>
    <row r="27" spans="2:12" ht="18" x14ac:dyDescent="0.25">
      <c r="C27" s="45"/>
    </row>
  </sheetData>
  <mergeCells count="8">
    <mergeCell ref="C14:I14"/>
    <mergeCell ref="C22:I22"/>
    <mergeCell ref="C8:I8"/>
    <mergeCell ref="C10:I10"/>
    <mergeCell ref="C12:I12"/>
    <mergeCell ref="C16:I16"/>
    <mergeCell ref="C18:I18"/>
    <mergeCell ref="C20:I2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B0893F-321B-4F37-BC43-D737DA2CF0D8}">
          <x14:formula1>
            <xm:f>Sheet2!$D$10:$D$15</xm:f>
          </x14:formula1>
          <xm:sqref>C12:I12</xm:sqref>
        </x14:dataValidation>
        <x14:dataValidation type="list" allowBlank="1" showInputMessage="1" showErrorMessage="1" xr:uid="{045EB56A-7BD5-4B21-9062-76902FC69A5A}">
          <x14:formula1>
            <xm:f>Sheet2!$E$37:$E$62</xm:f>
          </x14:formula1>
          <xm:sqref>C20:I20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B478-9FE7-4628-8CB9-2E56B40E5EE5}">
  <dimension ref="D7:M93"/>
  <sheetViews>
    <sheetView tabSelected="1" workbookViewId="0">
      <selection activeCell="B43" sqref="B43"/>
    </sheetView>
  </sheetViews>
  <sheetFormatPr defaultRowHeight="14.25" x14ac:dyDescent="0.2"/>
  <cols>
    <col min="4" max="4" width="40.75" bestFit="1" customWidth="1"/>
    <col min="5" max="5" width="15.25" bestFit="1" customWidth="1"/>
    <col min="6" max="6" width="13.375" bestFit="1" customWidth="1"/>
    <col min="7" max="7" width="12.75" bestFit="1" customWidth="1"/>
    <col min="8" max="8" width="18.375" bestFit="1" customWidth="1"/>
    <col min="9" max="9" width="35.625" bestFit="1" customWidth="1"/>
    <col min="10" max="10" width="10.5" bestFit="1" customWidth="1"/>
  </cols>
  <sheetData>
    <row r="7" spans="4:13" x14ac:dyDescent="0.2">
      <c r="D7" t="s">
        <v>75</v>
      </c>
    </row>
    <row r="9" spans="4:13" ht="15" x14ac:dyDescent="0.25">
      <c r="D9" s="62" t="s">
        <v>81</v>
      </c>
      <c r="E9" s="62" t="s">
        <v>82</v>
      </c>
      <c r="F9" s="62" t="s">
        <v>83</v>
      </c>
      <c r="G9" s="62" t="s">
        <v>84</v>
      </c>
      <c r="H9" s="62" t="s">
        <v>85</v>
      </c>
      <c r="I9" s="62" t="s">
        <v>86</v>
      </c>
      <c r="J9" s="62" t="s">
        <v>54</v>
      </c>
      <c r="K9" s="66" t="s">
        <v>55</v>
      </c>
      <c r="L9" s="66" t="s">
        <v>87</v>
      </c>
      <c r="M9" s="66" t="s">
        <v>88</v>
      </c>
    </row>
    <row r="10" spans="4:13" x14ac:dyDescent="0.2">
      <c r="D10" s="61" t="s">
        <v>72</v>
      </c>
      <c r="E10" s="61"/>
      <c r="F10" s="61" t="s">
        <v>28</v>
      </c>
      <c r="G10" s="61" t="s">
        <v>29</v>
      </c>
      <c r="H10" s="61" t="s">
        <v>30</v>
      </c>
      <c r="I10" s="61" t="s">
        <v>31</v>
      </c>
      <c r="J10" s="61" t="s">
        <v>54</v>
      </c>
    </row>
    <row r="11" spans="4:13" x14ac:dyDescent="0.2">
      <c r="D11" s="61" t="s">
        <v>20</v>
      </c>
      <c r="E11" s="63">
        <v>0</v>
      </c>
      <c r="F11" s="63">
        <v>3</v>
      </c>
      <c r="G11" s="63">
        <v>1</v>
      </c>
      <c r="H11" s="64">
        <v>0.06</v>
      </c>
      <c r="I11" s="65">
        <v>2.5000000000000001E-2</v>
      </c>
      <c r="J11" s="64">
        <v>0</v>
      </c>
      <c r="K11" s="64">
        <v>0</v>
      </c>
      <c r="L11" s="64">
        <v>0.35</v>
      </c>
    </row>
    <row r="12" spans="4:13" x14ac:dyDescent="0.2">
      <c r="D12" s="61" t="s">
        <v>21</v>
      </c>
      <c r="E12" s="61" t="s">
        <v>26</v>
      </c>
      <c r="F12" s="63">
        <v>3</v>
      </c>
      <c r="G12" s="63">
        <v>1</v>
      </c>
      <c r="H12" s="64">
        <v>0.06</v>
      </c>
      <c r="I12" s="65">
        <v>2.5000000000000001E-2</v>
      </c>
      <c r="J12" s="64">
        <v>0.05</v>
      </c>
      <c r="K12" s="64">
        <v>0</v>
      </c>
      <c r="L12" s="64">
        <v>0.25</v>
      </c>
      <c r="M12" s="67">
        <f>(H12+I12+L12)-J12</f>
        <v>0.28499999999999998</v>
      </c>
    </row>
    <row r="13" spans="4:13" x14ac:dyDescent="0.2">
      <c r="D13" s="61" t="s">
        <v>22</v>
      </c>
      <c r="E13" s="61" t="s">
        <v>26</v>
      </c>
      <c r="F13" s="63">
        <v>3</v>
      </c>
      <c r="G13" s="63">
        <v>1</v>
      </c>
      <c r="H13" s="64">
        <v>0.06</v>
      </c>
      <c r="I13" s="65">
        <v>2.5000000000000001E-2</v>
      </c>
      <c r="J13" s="64">
        <v>-0.03</v>
      </c>
      <c r="K13" s="64">
        <v>0</v>
      </c>
      <c r="L13" s="64">
        <v>0.15</v>
      </c>
    </row>
    <row r="14" spans="4:13" x14ac:dyDescent="0.2">
      <c r="D14" s="61" t="s">
        <v>23</v>
      </c>
      <c r="E14" s="61" t="s">
        <v>27</v>
      </c>
      <c r="F14" s="63">
        <v>3</v>
      </c>
      <c r="G14" s="63">
        <v>1</v>
      </c>
      <c r="H14" s="64">
        <v>0.06</v>
      </c>
      <c r="I14" s="65">
        <v>2.5000000000000001E-2</v>
      </c>
      <c r="J14" s="64">
        <v>-0.03</v>
      </c>
      <c r="K14" s="64">
        <v>0</v>
      </c>
      <c r="L14" s="64">
        <v>0.1</v>
      </c>
    </row>
    <row r="15" spans="4:13" x14ac:dyDescent="0.2">
      <c r="D15" s="61" t="s">
        <v>24</v>
      </c>
      <c r="E15" s="61" t="s">
        <v>27</v>
      </c>
      <c r="F15" s="63">
        <v>3</v>
      </c>
      <c r="G15" s="63">
        <v>1</v>
      </c>
      <c r="H15" s="64">
        <v>0.06</v>
      </c>
      <c r="I15" s="65">
        <v>2.5000000000000001E-2</v>
      </c>
      <c r="J15" s="64">
        <v>-0.06</v>
      </c>
      <c r="K15" s="64">
        <v>0</v>
      </c>
      <c r="L15" s="64">
        <v>0.06</v>
      </c>
    </row>
    <row r="18" spans="4:11" x14ac:dyDescent="0.2">
      <c r="G18" s="18"/>
    </row>
    <row r="19" spans="4:11" x14ac:dyDescent="0.2">
      <c r="D19" t="s">
        <v>36</v>
      </c>
    </row>
    <row r="21" spans="4:11" x14ac:dyDescent="0.2">
      <c r="D21" t="s">
        <v>37</v>
      </c>
    </row>
    <row r="22" spans="4:11" x14ac:dyDescent="0.2">
      <c r="D22" t="s">
        <v>38</v>
      </c>
    </row>
    <row r="23" spans="4:11" x14ac:dyDescent="0.2">
      <c r="D23" t="s">
        <v>39</v>
      </c>
    </row>
    <row r="26" spans="4:11" x14ac:dyDescent="0.2">
      <c r="D26" t="s">
        <v>40</v>
      </c>
    </row>
    <row r="28" spans="4:11" x14ac:dyDescent="0.2">
      <c r="D28" t="s">
        <v>43</v>
      </c>
      <c r="E28" s="22">
        <v>50000</v>
      </c>
    </row>
    <row r="29" spans="4:11" x14ac:dyDescent="0.2">
      <c r="D29" t="s">
        <v>41</v>
      </c>
      <c r="E29" s="24">
        <f>+Cotizador!C16</f>
        <v>2200</v>
      </c>
      <c r="J29">
        <f>28.5/100</f>
        <v>0.28499999999999998</v>
      </c>
    </row>
    <row r="30" spans="4:11" x14ac:dyDescent="0.2">
      <c r="D30" t="s">
        <v>42</v>
      </c>
      <c r="E30" s="22">
        <f>+E28-E29</f>
        <v>47800</v>
      </c>
      <c r="K30">
        <f>J31*J29</f>
        <v>13679.999999999998</v>
      </c>
    </row>
    <row r="31" spans="4:11" x14ac:dyDescent="0.2">
      <c r="J31">
        <v>48000</v>
      </c>
    </row>
    <row r="32" spans="4:11" x14ac:dyDescent="0.2">
      <c r="D32" t="s">
        <v>44</v>
      </c>
      <c r="E32" s="25" t="str">
        <f>IF(Cotizador!$C$22="","",+'Loan Schedule'!$K$20)</f>
        <v/>
      </c>
    </row>
    <row r="34" spans="4:6" x14ac:dyDescent="0.2">
      <c r="D34" t="s">
        <v>45</v>
      </c>
      <c r="E34" s="18" t="e">
        <f>+E32/E30</f>
        <v>#VALUE!</v>
      </c>
    </row>
    <row r="36" spans="4:6" x14ac:dyDescent="0.2">
      <c r="D36" t="s">
        <v>46</v>
      </c>
      <c r="E36">
        <v>0.25</v>
      </c>
    </row>
    <row r="37" spans="4:6" x14ac:dyDescent="0.2">
      <c r="E37" t="s">
        <v>72</v>
      </c>
      <c r="F37" s="21"/>
    </row>
    <row r="38" spans="4:6" x14ac:dyDescent="0.2">
      <c r="D38" t="s">
        <v>47</v>
      </c>
      <c r="E38">
        <v>12</v>
      </c>
    </row>
    <row r="39" spans="4:6" x14ac:dyDescent="0.2">
      <c r="E39">
        <f>+E38+1</f>
        <v>13</v>
      </c>
    </row>
    <row r="40" spans="4:6" x14ac:dyDescent="0.2">
      <c r="E40">
        <f t="shared" ref="E40:E61" si="0">+E39+1</f>
        <v>14</v>
      </c>
    </row>
    <row r="41" spans="4:6" x14ac:dyDescent="0.2">
      <c r="E41">
        <f t="shared" si="0"/>
        <v>15</v>
      </c>
    </row>
    <row r="42" spans="4:6" x14ac:dyDescent="0.2">
      <c r="E42">
        <f t="shared" si="0"/>
        <v>16</v>
      </c>
    </row>
    <row r="43" spans="4:6" x14ac:dyDescent="0.2">
      <c r="E43">
        <f t="shared" si="0"/>
        <v>17</v>
      </c>
    </row>
    <row r="44" spans="4:6" x14ac:dyDescent="0.2">
      <c r="E44">
        <f t="shared" si="0"/>
        <v>18</v>
      </c>
    </row>
    <row r="45" spans="4:6" x14ac:dyDescent="0.2">
      <c r="E45">
        <f t="shared" si="0"/>
        <v>19</v>
      </c>
    </row>
    <row r="46" spans="4:6" x14ac:dyDescent="0.2">
      <c r="E46">
        <f t="shared" si="0"/>
        <v>20</v>
      </c>
    </row>
    <row r="47" spans="4:6" x14ac:dyDescent="0.2">
      <c r="E47">
        <f t="shared" si="0"/>
        <v>21</v>
      </c>
    </row>
    <row r="48" spans="4:6" x14ac:dyDescent="0.2">
      <c r="E48">
        <f t="shared" si="0"/>
        <v>22</v>
      </c>
    </row>
    <row r="49" spans="5:5" x14ac:dyDescent="0.2">
      <c r="E49">
        <f t="shared" si="0"/>
        <v>23</v>
      </c>
    </row>
    <row r="50" spans="5:5" x14ac:dyDescent="0.2">
      <c r="E50">
        <f t="shared" si="0"/>
        <v>24</v>
      </c>
    </row>
    <row r="51" spans="5:5" x14ac:dyDescent="0.2">
      <c r="E51">
        <f t="shared" si="0"/>
        <v>25</v>
      </c>
    </row>
    <row r="52" spans="5:5" x14ac:dyDescent="0.2">
      <c r="E52">
        <f t="shared" si="0"/>
        <v>26</v>
      </c>
    </row>
    <row r="53" spans="5:5" x14ac:dyDescent="0.2">
      <c r="E53">
        <f t="shared" si="0"/>
        <v>27</v>
      </c>
    </row>
    <row r="54" spans="5:5" x14ac:dyDescent="0.2">
      <c r="E54">
        <f t="shared" si="0"/>
        <v>28</v>
      </c>
    </row>
    <row r="55" spans="5:5" x14ac:dyDescent="0.2">
      <c r="E55">
        <f t="shared" si="0"/>
        <v>29</v>
      </c>
    </row>
    <row r="56" spans="5:5" x14ac:dyDescent="0.2">
      <c r="E56">
        <f t="shared" si="0"/>
        <v>30</v>
      </c>
    </row>
    <row r="57" spans="5:5" x14ac:dyDescent="0.2">
      <c r="E57">
        <f t="shared" si="0"/>
        <v>31</v>
      </c>
    </row>
    <row r="58" spans="5:5" x14ac:dyDescent="0.2">
      <c r="E58">
        <f t="shared" si="0"/>
        <v>32</v>
      </c>
    </row>
    <row r="59" spans="5:5" x14ac:dyDescent="0.2">
      <c r="E59">
        <f t="shared" si="0"/>
        <v>33</v>
      </c>
    </row>
    <row r="60" spans="5:5" x14ac:dyDescent="0.2">
      <c r="E60">
        <f>+E59+1</f>
        <v>34</v>
      </c>
    </row>
    <row r="61" spans="5:5" x14ac:dyDescent="0.2">
      <c r="E61">
        <f t="shared" si="0"/>
        <v>35</v>
      </c>
    </row>
    <row r="62" spans="5:5" x14ac:dyDescent="0.2">
      <c r="E62">
        <f>+E61+1</f>
        <v>36</v>
      </c>
    </row>
    <row r="65" spans="4:5" x14ac:dyDescent="0.2">
      <c r="D65" t="s">
        <v>48</v>
      </c>
    </row>
    <row r="66" spans="4:5" x14ac:dyDescent="0.2">
      <c r="D66" t="s">
        <v>49</v>
      </c>
      <c r="E66">
        <v>2</v>
      </c>
    </row>
    <row r="67" spans="4:5" x14ac:dyDescent="0.2">
      <c r="D67" t="s">
        <v>50</v>
      </c>
      <c r="E67" s="22">
        <f>+E66*Cotizador!C14</f>
        <v>96000</v>
      </c>
    </row>
    <row r="71" spans="4:5" x14ac:dyDescent="0.2">
      <c r="D71" t="s">
        <v>51</v>
      </c>
    </row>
    <row r="72" spans="4:5" x14ac:dyDescent="0.2">
      <c r="D72" t="s">
        <v>53</v>
      </c>
      <c r="E72" s="17">
        <v>0.35</v>
      </c>
    </row>
    <row r="73" spans="4:5" x14ac:dyDescent="0.2">
      <c r="D73" t="s">
        <v>52</v>
      </c>
      <c r="E73" s="26">
        <v>-0.03</v>
      </c>
    </row>
    <row r="74" spans="4:5" x14ac:dyDescent="0.2">
      <c r="D74" t="s">
        <v>55</v>
      </c>
      <c r="E74" s="17">
        <v>0</v>
      </c>
    </row>
    <row r="75" spans="4:5" x14ac:dyDescent="0.2">
      <c r="D75" t="s">
        <v>57</v>
      </c>
      <c r="E75" s="17">
        <f>+SUM(E72:E74)</f>
        <v>0.31999999999999995</v>
      </c>
    </row>
    <row r="80" spans="4:5" x14ac:dyDescent="0.2">
      <c r="D80" t="s">
        <v>56</v>
      </c>
    </row>
    <row r="81" spans="4:5" x14ac:dyDescent="0.2">
      <c r="D81" s="20" t="s">
        <v>35</v>
      </c>
      <c r="E81" s="15">
        <v>2.5000000000000001E-2</v>
      </c>
    </row>
    <row r="82" spans="4:5" x14ac:dyDescent="0.2">
      <c r="D82" s="19" t="s">
        <v>32</v>
      </c>
      <c r="E82" s="16">
        <v>0.02</v>
      </c>
    </row>
    <row r="83" spans="4:5" x14ac:dyDescent="0.2">
      <c r="D83" s="19" t="s">
        <v>33</v>
      </c>
      <c r="E83" s="15">
        <v>1.4999999999999999E-2</v>
      </c>
    </row>
    <row r="84" spans="4:5" x14ac:dyDescent="0.2">
      <c r="D84" s="19" t="s">
        <v>34</v>
      </c>
      <c r="E84" s="16">
        <v>0</v>
      </c>
    </row>
    <row r="89" spans="4:5" x14ac:dyDescent="0.2">
      <c r="D89" t="s">
        <v>73</v>
      </c>
      <c r="E89" s="24">
        <v>25000</v>
      </c>
    </row>
    <row r="93" spans="4:5" x14ac:dyDescent="0.2">
      <c r="D93" t="s">
        <v>78</v>
      </c>
      <c r="E93" s="24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Loan Schedule</vt:lpstr>
      <vt:lpstr>Cotizador</vt:lpstr>
      <vt:lpstr>Sheet2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'Loan Schedule'!Print_Titles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Yvet Reyes</dc:creator>
  <cp:lastModifiedBy>Pedro Jose Ven Eiker Rudecindo</cp:lastModifiedBy>
  <dcterms:created xsi:type="dcterms:W3CDTF">2016-12-02T10:43:28Z</dcterms:created>
  <dcterms:modified xsi:type="dcterms:W3CDTF">2019-10-17T21:31:04Z</dcterms:modified>
  <cp:version/>
</cp:coreProperties>
</file>