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 10\Documents\GitHub\gpp_mds\Documentos\Desenvolvimento Ágil\"/>
    </mc:Choice>
  </mc:AlternateContent>
  <bookViews>
    <workbookView xWindow="0" yWindow="0" windowWidth="20490" windowHeight="9045" activeTab="6"/>
  </bookViews>
  <sheets>
    <sheet name="dados do Custo" sheetId="6" r:id="rId1"/>
    <sheet name="Estimativa Projeto" sheetId="5" r:id="rId2"/>
    <sheet name="Sprint 1" sheetId="2" r:id="rId3"/>
    <sheet name="Sprint 2" sheetId="1" r:id="rId4"/>
    <sheet name="Sprint 3" sheetId="3" r:id="rId5"/>
    <sheet name="EVM" sheetId="4" r:id="rId6"/>
    <sheet name="Gráfico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4" l="1"/>
  <c r="C20" i="6" l="1"/>
  <c r="G17" i="6"/>
  <c r="D10" i="6"/>
  <c r="D9" i="6"/>
  <c r="D8" i="6"/>
  <c r="D7" i="6"/>
  <c r="D6" i="6"/>
  <c r="D5" i="6"/>
  <c r="D4" i="6"/>
  <c r="D3" i="6"/>
  <c r="J37" i="5"/>
  <c r="I37" i="5"/>
  <c r="H37" i="5"/>
  <c r="G37" i="5"/>
  <c r="F37" i="5"/>
  <c r="E37" i="5"/>
  <c r="D37" i="5"/>
  <c r="C37" i="5"/>
  <c r="J16" i="5"/>
  <c r="J39" i="5" s="1"/>
  <c r="I16" i="5"/>
  <c r="I39" i="5" s="1"/>
  <c r="H16" i="5"/>
  <c r="H39" i="5" s="1"/>
  <c r="G16" i="5"/>
  <c r="G39" i="5" s="1"/>
  <c r="F16" i="5"/>
  <c r="F39" i="5" s="1"/>
  <c r="E16" i="5"/>
  <c r="E39" i="5" s="1"/>
  <c r="D16" i="5"/>
  <c r="D39" i="5" s="1"/>
  <c r="C16" i="5"/>
  <c r="C39" i="5" s="1"/>
  <c r="C41" i="5" s="1"/>
  <c r="J21" i="4"/>
  <c r="J18" i="4"/>
  <c r="I19" i="4"/>
  <c r="H19" i="4"/>
  <c r="G19" i="4"/>
  <c r="I18" i="4"/>
  <c r="H18" i="4"/>
  <c r="G18" i="4"/>
  <c r="E7" i="4"/>
  <c r="E9" i="4" s="1"/>
  <c r="B8" i="4"/>
  <c r="E6" i="4"/>
  <c r="B6" i="4"/>
  <c r="I9" i="4"/>
  <c r="I6" i="4"/>
  <c r="I8" i="4" s="1"/>
  <c r="B7" i="4"/>
  <c r="B9" i="4" s="1"/>
  <c r="E8" i="4"/>
  <c r="X47" i="3"/>
  <c r="V47" i="3"/>
  <c r="L17" i="2"/>
  <c r="N1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L3" i="1"/>
  <c r="L2" i="1"/>
  <c r="L39" i="1" s="1"/>
  <c r="M17" i="2"/>
  <c r="K17" i="2"/>
  <c r="K39" i="1"/>
  <c r="N3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W3" i="3"/>
  <c r="M39" i="1"/>
  <c r="W5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3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" i="3"/>
  <c r="B11" i="4" l="1"/>
  <c r="B10" i="4"/>
  <c r="I11" i="4"/>
  <c r="I10" i="4"/>
  <c r="E11" i="4"/>
  <c r="E10" i="4"/>
  <c r="Y47" i="3"/>
  <c r="W47" i="3"/>
</calcChain>
</file>

<file path=xl/sharedStrings.xml><?xml version="1.0" encoding="utf-8"?>
<sst xmlns="http://schemas.openxmlformats.org/spreadsheetml/2006/main" count="781" uniqueCount="271">
  <si>
    <t>Recurrent task</t>
  </si>
  <si>
    <t>Realizar Daily Meeting</t>
  </si>
  <si>
    <t>Done</t>
  </si>
  <si>
    <t>0.0</t>
  </si>
  <si>
    <t>Luiz Matos</t>
  </si>
  <si>
    <t>André Cruz</t>
  </si>
  <si>
    <t>Urgent task</t>
  </si>
  <si>
    <t>Criar Tabela de Visualização de Status</t>
  </si>
  <si>
    <t>Leyviston Reis</t>
  </si>
  <si>
    <t>Essa atividade consiste na criação de uma tabela onde que todos os status cadastrados são mostrados e que apresente um campo de pesquisa.</t>
  </si>
  <si>
    <t>Realizar Teste Unitário / Depurar / Refatorar</t>
  </si>
  <si>
    <t>Realizar teste, depurar e refatorar as classes do relacionadas a status, visando verificar tanto a instanciação quanto a execução dos métodos.</t>
  </si>
  <si>
    <t>Atualizar Classe DAO</t>
  </si>
  <si>
    <t>Essa atividade consiste na atualização da classe DAO, visando a inserção da funcionalidade de consulta dos registro de status.</t>
  </si>
  <si>
    <t>Atualizar Controladora</t>
  </si>
  <si>
    <t>Essa atividade consiste na atualização da classe controladora de status, visando a inserção da funcionalidade de consulta dos registros do status</t>
  </si>
  <si>
    <t>Atualizar Interface</t>
  </si>
  <si>
    <t>Ajustar Velocity</t>
  </si>
  <si>
    <t>Verificar Impedimentos</t>
  </si>
  <si>
    <t>Pedro Chaves</t>
  </si>
  <si>
    <t>Mitigar Impedimentos</t>
  </si>
  <si>
    <t>Realizar Planning Poker</t>
  </si>
  <si>
    <t>Quebrar Histórias em Tarefas Técnicas</t>
  </si>
  <si>
    <t>Analisar Riscos</t>
  </si>
  <si>
    <t>Verificar Plano de Comunicação</t>
  </si>
  <si>
    <t>US 01 (Cadastrar Usuário)</t>
  </si>
  <si>
    <t>Reparar cadastro</t>
  </si>
  <si>
    <t>Lucas  Couto</t>
  </si>
  <si>
    <t>Reparar a funcionalidade já existente visando  a adequação dos novos requisitos.</t>
  </si>
  <si>
    <t>US 04 (Alterar usuário)</t>
  </si>
  <si>
    <t>Reparar Alteração</t>
  </si>
  <si>
    <t>US 10 (Consultar Usuários)</t>
  </si>
  <si>
    <t>Reparar Consultar</t>
  </si>
  <si>
    <t>US 09 (Excluir Usuário)</t>
  </si>
  <si>
    <t>Reparar Excluir</t>
  </si>
  <si>
    <t>US 17 (Cadastrar Status)</t>
  </si>
  <si>
    <t>Criar Classe de Negocio</t>
  </si>
  <si>
    <t>Ruyther Parente da Costa</t>
  </si>
  <si>
    <t>Criar Classe DAO</t>
  </si>
  <si>
    <t>Vanessa Barbosa</t>
  </si>
  <si>
    <t>Essa atividade consiste na implementação da classe DAO status. No momento a classe DAO deverá suportar apenas o cadastro de usuários.</t>
  </si>
  <si>
    <t>Criar Controladora</t>
  </si>
  <si>
    <t>Essa atividade consiste na criação da controladora, que irá se comunicar com a interface visando o baixo acoplamento entre as camadas do sistema. No momento a controladora deverá suportar apenas o cadastro de usuários.</t>
  </si>
  <si>
    <t>Criar Interface</t>
  </si>
  <si>
    <t>Essa atividade consiste na criação da interface que irá receber o formulário de cadastro da classe status.</t>
  </si>
  <si>
    <t>Realizar Teste Unitário / Debug / Refatorar</t>
  </si>
  <si>
    <t>US 19 (Alterar Status)</t>
  </si>
  <si>
    <t>Filipe Borges</t>
  </si>
  <si>
    <t>Fazer com que a interface permita a alteração de um determinado status selecionado no formulário.</t>
  </si>
  <si>
    <t>Essa atividade consiste na atualização da classe DAO, visando a inserção da funcionalidade de alteração dos registros do status</t>
  </si>
  <si>
    <t>US 18 (Excluir Status)</t>
  </si>
  <si>
    <t>Essa atividade consiste na atualização da classe controladora de status, visando a inserção da funcionalidade de exclusão dos registros do status</t>
  </si>
  <si>
    <t>Fazer com que a interface permita a exclusão de um determinado status selecionado no formulário.</t>
  </si>
  <si>
    <t>Realizar Retrospectiva da Sprint 2</t>
  </si>
  <si>
    <t>Calcular Velocity</t>
  </si>
  <si>
    <t>Calcular a velocidade do time</t>
  </si>
  <si>
    <t>Calcular Custos</t>
  </si>
  <si>
    <t>Calcular os custos da equipe</t>
  </si>
  <si>
    <t>Mitigar Problemas</t>
  </si>
  <si>
    <t>Verificar Resultados</t>
  </si>
  <si>
    <t>Realizar Sprint Review Meeting da Sprint 2</t>
  </si>
  <si>
    <t>Adicionar Tarefas</t>
  </si>
  <si>
    <t>Construir Gráfico Burndown</t>
  </si>
  <si>
    <t>Realizar Taskboard</t>
  </si>
  <si>
    <t>Associado Com</t>
  </si>
  <si>
    <t>Nome</t>
  </si>
  <si>
    <t>Status</t>
  </si>
  <si>
    <t>Tempo restante</t>
  </si>
  <si>
    <t>Responsável</t>
  </si>
  <si>
    <t>Descrição</t>
  </si>
  <si>
    <t>Fazer com que a interface permita a consulta de um determinado status selecionado no formulário.</t>
  </si>
  <si>
    <t>Essa atividade consiste na criação da classe de negocio Status.</t>
  </si>
  <si>
    <t>Essa atividade consiste na atualização da classe controladora de status, visando a inserção da funcionalidade de alteração dos registros do status.</t>
  </si>
  <si>
    <t>Essa atividade consiste na atualização da classe DAO, visando a inserção da funcionalidade de exclusão dos registro de status.</t>
  </si>
  <si>
    <t>Mitigar os problemas decorrentes da sprint.</t>
  </si>
  <si>
    <t>Realizar uma análise dos resultados gerados pela ferramenta scrum e outros como custos.</t>
  </si>
  <si>
    <t>Horas estimadas</t>
  </si>
  <si>
    <t>Custo estimado</t>
  </si>
  <si>
    <t>Horas Realizadas</t>
  </si>
  <si>
    <t>Custo Real</t>
  </si>
  <si>
    <t>Reunião da Sprint para decidir o que foi feito no dia anterior e priorizar o trabalho a ser feito.</t>
  </si>
  <si>
    <t>Realizar Planejamento da Release</t>
  </si>
  <si>
    <t>Estimar Product Backlog</t>
  </si>
  <si>
    <t>A equipe irá estimar o tamanho das estórias presentes no product backlog.</t>
  </si>
  <si>
    <t>Criar Tarefas</t>
  </si>
  <si>
    <t>Com o auxílio de toda a equipe, uma base de tarefas será criada visando a obtenção do objetivo de uma determinada sprint.</t>
  </si>
  <si>
    <t>Criar Releases</t>
  </si>
  <si>
    <t>Com o auxílio de todos os membros da equipe, será definido as releases, ou seja, os entregáveis do sistema.</t>
  </si>
  <si>
    <t>Identificar Riscos</t>
  </si>
  <si>
    <t>Identificar possíveis ameaças que podem afetar o andamento do projeto.</t>
  </si>
  <si>
    <t>Criar Sprints</t>
  </si>
  <si>
    <t>Com auxílio de toda a equipe, serão definidos os sprints pertencentes a determinada release.</t>
  </si>
  <si>
    <t>Estruturar Medições</t>
  </si>
  <si>
    <t>Identificar as métricas de qualidade que serão utilizadas no sistema.</t>
  </si>
  <si>
    <t>Gerar plano de comunicação</t>
  </si>
  <si>
    <t>Gerar plano de comunicação do time</t>
  </si>
  <si>
    <t>Encaminhar Tarefas</t>
  </si>
  <si>
    <t>Com o auxílio de toda a equipe, haverá o encaminhamento das tarefas da sprint a ser executada.</t>
  </si>
  <si>
    <t>Preparar Equipe</t>
  </si>
  <si>
    <t>Treinar Equipe em SCRUM</t>
  </si>
  <si>
    <t>Treinar a equipe na metodologia ágil SCRUM, visando a explanação de todas as dúvidas referentes ao papel de cada um dos membros da equipe.</t>
  </si>
  <si>
    <t>Treinar Equipe na Ferramenta ICESCRUM</t>
  </si>
  <si>
    <t>Essa atividade consiste do treinamento da equipe na ferramenta ICESRUM.</t>
  </si>
  <si>
    <t>Realizar Retrospectiva</t>
  </si>
  <si>
    <t>Essa atividade consiste no solucionamento dos problemas encontrados na avaliação dos resultados da sprint.</t>
  </si>
  <si>
    <t>Essa atividade consiste na verificação dos resultados obtidos pela equipe, visando a identificação de problemas no processo.</t>
  </si>
  <si>
    <t>Realizar Sprint Review Meeting</t>
  </si>
  <si>
    <t>Realizar gráfico BurnDown</t>
  </si>
  <si>
    <t>O Burndown é um gráfico contendo um acompanhamento do progresso do versus o que foi planejado durante a equioe.</t>
  </si>
  <si>
    <t>O Taskboard tem a finalidade de mostrar todo o trabalho desenvolvido pelo time durante a sprint.</t>
  </si>
  <si>
    <t>Realiza daily meeting</t>
  </si>
  <si>
    <t>reuniões diárias com duaração pequena duaração para verificar o andamento do projeto, difuculadades, etc...</t>
  </si>
  <si>
    <t>US 02 (Cadastrar chamado)</t>
  </si>
  <si>
    <t>Essa atividade consiste na criação da controladora, que irá se comunicar com a interface visando o baixo acoplamento entre as camadas do sistema. No momento a controladora deverá suportar apenas o cadastro de chamados.</t>
  </si>
  <si>
    <t>Essa atividade consiste na implementação da classe DAO status. No momento a classe DAO deverá suportar apenas o cadastro de chamados.</t>
  </si>
  <si>
    <t>Essa atividade consiste na criação da classe de negocio chamado.</t>
  </si>
  <si>
    <t>Essa atividade consiste na criação da interface que irá receber o formulário de cadastro da classe chamado.</t>
  </si>
  <si>
    <t>Criar excessões</t>
  </si>
  <si>
    <t>Criar arquivo de excessões para validação dos campos digitados pelo o usuário</t>
  </si>
  <si>
    <t>US 11 (Consultar Chamado)</t>
  </si>
  <si>
    <t>Criação de excessões</t>
  </si>
  <si>
    <t>Criar excessões para validar a consulta do usuário</t>
  </si>
  <si>
    <t>Essa atividade consiste na atualização da interface que irá receber a funcionalidade que permitirá a visualização dos registros de chamado.</t>
  </si>
  <si>
    <t>Essa atividade consiste na atualização da classe controladora de chamado, visando a inserção da funcionalidade de consulta dos registros de chamado.</t>
  </si>
  <si>
    <t>US 12 (Alterar Chamado)</t>
  </si>
  <si>
    <t>Essa atividade consiste na atualização da interface que irá receber a funcionalidade que permitirá a alteraçãodos registros de chamado.</t>
  </si>
  <si>
    <t>Essa atividade consiste na atualização da classe controladora de chamado, visando a inserção da funcionalidade de alteração dos registros de chamado.</t>
  </si>
  <si>
    <t>Essa atividade consiste na atualização da classe DAO de chamado, visando a inserção da funcionalidade de atualização dos registros de chamado.</t>
  </si>
  <si>
    <t>Criar arquivo de excessões</t>
  </si>
  <si>
    <t>Criação do arquivo de excessões para validar a alteração de um chamado</t>
  </si>
  <si>
    <t>US 20 (Consultar Status)</t>
  </si>
  <si>
    <t>Atualizar Interface para permitir a consulta de status para um usuário</t>
  </si>
  <si>
    <t>Criar uma função na classe DAO que enviará os dados para a função PDO, onde vai enviar os dados para o banco e retornar a consulta para o usuário</t>
  </si>
  <si>
    <t>Realizar teste unitário</t>
  </si>
  <si>
    <t>Realizar teste unitário para a validação das funções criadas para consulta de status</t>
  </si>
  <si>
    <t>Criar classe de excessões</t>
  </si>
  <si>
    <t>Criar classe de excessões para validar os campos que são digitados pelo o usuário na hora da consulta de dados</t>
  </si>
  <si>
    <t>US 21 (Cadastrar Tipo Serviço)</t>
  </si>
  <si>
    <t>Essa atividade consiste na criação da controladora, que irá se comunicar com a interface visando o baixo acoplamento entre as camadas do sistema. No momento a controladora deverá suportar apenas o cadastro de tipo de serviços.</t>
  </si>
  <si>
    <t>Realizar Teste Unitário / Debug / Refatorar _1</t>
  </si>
  <si>
    <t>Realizar teste, depurar e refatorar as classes do relacionadas a tipo do serviço, visando verificar tanto a instanciação quanto a execução dos métodos.</t>
  </si>
  <si>
    <t>Criar Classe de Negocio _1</t>
  </si>
  <si>
    <t>Essa atividade consiste na criação da interface que irá receber o formulário de cadastro da classe tipo serviço.</t>
  </si>
  <si>
    <t>Criar arquivo para validar os campos digitados pelo o usuário</t>
  </si>
  <si>
    <t>US 24 (Consultar Tipo Serviço)</t>
  </si>
  <si>
    <t>Realizar Teste Unitário</t>
  </si>
  <si>
    <t>Realizar teste unitário para validação das funções de consultar o tipo de serviço</t>
  </si>
  <si>
    <t>Atualizar classe DAO</t>
  </si>
  <si>
    <t>Criar uma função de consulta na classe DAO para envio da consulta para a classe PDO, que enviará para o banco de dados</t>
  </si>
  <si>
    <t>Atualizaer controladora e criar uma função para permitir a consulta do tipo do serviço pelo usuário</t>
  </si>
  <si>
    <t>Criar classe de excessões para a validação dos campos digitados pelo o usuário</t>
  </si>
  <si>
    <t>Acompanhar a execução da Sprint</t>
  </si>
  <si>
    <t>Verificar resultados</t>
  </si>
  <si>
    <t>realizar uma análise do tracking(velocity, burndown, bunrup) do projeto.</t>
  </si>
  <si>
    <t>Realizar Planejamento da Sprint</t>
  </si>
  <si>
    <t>gerar plano de comunição do time</t>
  </si>
  <si>
    <t>Criar tarefas</t>
  </si>
  <si>
    <t>com auxilio de toda equipe, criar as tarefas de cada história.</t>
  </si>
  <si>
    <t>Realizar Retrospectiva da Sprint 3</t>
  </si>
  <si>
    <t>realizar o acompanhamento e controle dos custos da sprint até o memento. no caso, realizar também o custo final de todo o projeto.</t>
  </si>
  <si>
    <t>Realizar Retrospectiva da</t>
  </si>
  <si>
    <t>Mitigar problemas</t>
  </si>
  <si>
    <t>Sprint 3</t>
  </si>
  <si>
    <t>Calcular velocity</t>
  </si>
  <si>
    <t>baseado nas sprints anteriores, estimar um velocity para sprint.</t>
  </si>
  <si>
    <t>Login de Usuário</t>
  </si>
  <si>
    <t>Criar Função de Autenticação</t>
  </si>
  <si>
    <t>Essa atividade consiste na criação da função de autenticação de usuários, ou seja, fará uma consulta ao banco pra saber se o usuário está cadastrado. Caso sim o mesmo será direcionado a uma determinada parte do software seguindo sua ordem hierárquica.</t>
  </si>
  <si>
    <t>Gerar Interface</t>
  </si>
  <si>
    <t>Essa atividade consiste na criação dda interface de login.</t>
  </si>
  <si>
    <t>Associado com</t>
  </si>
  <si>
    <t>Tempo Restante</t>
  </si>
  <si>
    <t>Responsabilidade</t>
  </si>
  <si>
    <t>Decrição</t>
  </si>
  <si>
    <t>Essa atividade consiste na atualização da classe DAO de chamado, visando a inserção da funcionalidade de consulta dos registros de chamados.</t>
  </si>
  <si>
    <t>Atualizar a controladora e criar uma função para permitir o envio de uma consulta de status para a classe DAO através da controladora.</t>
  </si>
  <si>
    <t>Essa atividade consiste na implementação da classe DAO tipo serviço. No momento a classe DAO deverá suportar apenas o cadastro de tipos de serviço.</t>
  </si>
  <si>
    <t>Atualização da interface para permitir a consulta do tipo de serviço.</t>
  </si>
  <si>
    <t>verificar os problemas que ocorreram na sprint anterior, e mitiga-los na sprint atual.</t>
  </si>
  <si>
    <t>Sub-Total</t>
  </si>
  <si>
    <t>Sprint 1</t>
  </si>
  <si>
    <t>Sprint 2</t>
  </si>
  <si>
    <t>Metrica</t>
  </si>
  <si>
    <t>Valor</t>
  </si>
  <si>
    <t>Budget At Complete (BAC)</t>
  </si>
  <si>
    <t>Actual Cost (AC)</t>
  </si>
  <si>
    <t>PRSP</t>
  </si>
  <si>
    <t>Expected Percent Complete (EPC)</t>
  </si>
  <si>
    <t>Actual Percent Complete (APC)</t>
  </si>
  <si>
    <t>Planned Value (PV)</t>
  </si>
  <si>
    <t>Earned Value (EV)</t>
  </si>
  <si>
    <t>CPI</t>
  </si>
  <si>
    <t>SPI</t>
  </si>
  <si>
    <t>Iniciação</t>
  </si>
  <si>
    <t>Planejamento</t>
  </si>
  <si>
    <t>Execução</t>
  </si>
  <si>
    <t>Encerramento</t>
  </si>
  <si>
    <t>Iteração 1</t>
  </si>
  <si>
    <t>Iteração 2</t>
  </si>
  <si>
    <t>Iteração 3</t>
  </si>
  <si>
    <t>Início</t>
  </si>
  <si>
    <t>Fim</t>
  </si>
  <si>
    <t>Duração</t>
  </si>
  <si>
    <t>20 dias</t>
  </si>
  <si>
    <t>16 dias</t>
  </si>
  <si>
    <t>19 dias</t>
  </si>
  <si>
    <t>74 dias</t>
  </si>
  <si>
    <t>53 dias</t>
  </si>
  <si>
    <t>38 dias</t>
  </si>
  <si>
    <t>14 dias</t>
  </si>
  <si>
    <t>6 dias</t>
  </si>
  <si>
    <t>Custo</t>
  </si>
  <si>
    <t>Total</t>
  </si>
  <si>
    <t xml:space="preserve">Recursos Materiais </t>
  </si>
  <si>
    <t>Equipamentos</t>
  </si>
  <si>
    <t>Ferramentas</t>
  </si>
  <si>
    <t>Consumo de Energia</t>
  </si>
  <si>
    <t>Internet</t>
  </si>
  <si>
    <t>Servidor</t>
  </si>
  <si>
    <t>Recurso Humano (2 horas de trabalho por dia)</t>
  </si>
  <si>
    <t>André Cruz Alves Cavalvante</t>
  </si>
  <si>
    <t>40h</t>
  </si>
  <si>
    <t>36h</t>
  </si>
  <si>
    <t>38h</t>
  </si>
  <si>
    <t>148h</t>
  </si>
  <si>
    <t>106h</t>
  </si>
  <si>
    <t>76h</t>
  </si>
  <si>
    <t>28h</t>
  </si>
  <si>
    <t>12h</t>
  </si>
  <si>
    <t>Leyviston A. Martins Reis</t>
  </si>
  <si>
    <t>Luíz Fernando de Freitas Matos</t>
  </si>
  <si>
    <t>Pedro H. de Brito Chaves</t>
  </si>
  <si>
    <t>Filipe Borges Kelmer Condé</t>
  </si>
  <si>
    <t>Lucas Oliveira do Couto</t>
  </si>
  <si>
    <t>Vanessa Barbosa Martins</t>
  </si>
  <si>
    <t>Valor Total de cada Iteração</t>
  </si>
  <si>
    <t>Valor Total do Projeto</t>
  </si>
  <si>
    <t>Pessoal</t>
  </si>
  <si>
    <t>Custo Anual</t>
  </si>
  <si>
    <t>Valor por hora</t>
  </si>
  <si>
    <t>Energia Elétrica</t>
  </si>
  <si>
    <t>Valor do kWh</t>
  </si>
  <si>
    <t>Qtd.</t>
  </si>
  <si>
    <t>Notebooks</t>
  </si>
  <si>
    <t>Lampadas</t>
  </si>
  <si>
    <t>TOTAL</t>
  </si>
  <si>
    <t>Valor Mensal</t>
  </si>
  <si>
    <t>Net Vírtua 10 MEGA</t>
  </si>
  <si>
    <t>Netbeans IDE</t>
  </si>
  <si>
    <t>DotProject</t>
  </si>
  <si>
    <t>Custo Mensal</t>
  </si>
  <si>
    <t>IceScrum</t>
  </si>
  <si>
    <t>dotProject</t>
  </si>
  <si>
    <t>Pacote Office</t>
  </si>
  <si>
    <t>Wiki</t>
  </si>
  <si>
    <t>Git</t>
  </si>
  <si>
    <t>Facebook</t>
  </si>
  <si>
    <t>Skype</t>
  </si>
  <si>
    <t>Referências</t>
  </si>
  <si>
    <t xml:space="preserve"> http://www.secom.unb.br/unbagencia/ag0404-02.htm</t>
  </si>
  <si>
    <t>http://www.ceb.com.br/index.php/simulador-consumo</t>
  </si>
  <si>
    <t>http://www.dell.com/br/p/inspiron-14-intel-n4050/pd?oc=i14of51-a&amp;model_id=inspiron-14-intel-n4050</t>
  </si>
  <si>
    <t>*Equipamentos (Notebooks)</t>
  </si>
  <si>
    <t>Modelo</t>
  </si>
  <si>
    <t>Quantidade</t>
  </si>
  <si>
    <t>Valor Unidade</t>
  </si>
  <si>
    <t xml:space="preserve"> Dell Inspiron 14  Intel® Core™ i5 4GB  750GB</t>
  </si>
  <si>
    <t>Sprint3</t>
  </si>
  <si>
    <t>Valor Orçado</t>
  </si>
  <si>
    <t>Valor Gasto</t>
  </si>
  <si>
    <t>Valor agregado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</si>
</sst>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$&quot;\ #,##0.00;[Red]\-&quot;R$&quot;\ #,##0.00"/>
    <numFmt numFmtId="164" formatCode="0.00_ ;\-0.00\ "/>
    <numFmt numFmtId="165" formatCode="&quot;R$&quot;\ #,##0.00"/>
    <numFmt numFmtId="166" formatCode="0.0%"/>
    <numFmt numFmtId="167" formatCode="_-[$R$-416]\ * #,##0.00_-;\-[$R$-416]\ * #,##0.00_-;_-[$R$-416]\ * &quot;-&quot;??_-;_-@_-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Times New Roman"/>
      <family val="1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8"/>
      <name val="Verdana"/>
      <family val="2"/>
    </font>
    <font>
      <b/>
      <sz val="14"/>
      <color theme="1"/>
      <name val="Calibri"/>
      <family val="2"/>
      <scheme val="minor"/>
    </font>
    <font>
      <sz val="10"/>
      <color theme="0"/>
      <name val="Arial"/>
      <family val="2"/>
    </font>
    <font>
      <u/>
      <sz val="11"/>
      <color theme="1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BFE1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0" fontId="4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5" fontId="0" fillId="0" borderId="0" xfId="0" applyNumberFormat="1"/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65" fontId="0" fillId="0" borderId="9" xfId="0" applyNumberFormat="1" applyBorder="1"/>
    <xf numFmtId="165" fontId="0" fillId="0" borderId="0" xfId="0" applyNumberFormat="1" applyFill="1"/>
    <xf numFmtId="165" fontId="0" fillId="14" borderId="0" xfId="0" applyNumberFormat="1" applyFill="1"/>
    <xf numFmtId="0" fontId="0" fillId="14" borderId="0" xfId="0" applyFill="1"/>
    <xf numFmtId="165" fontId="0" fillId="14" borderId="9" xfId="0" applyNumberFormat="1" applyFill="1" applyBorder="1"/>
    <xf numFmtId="0" fontId="0" fillId="14" borderId="9" xfId="0" applyFill="1" applyBorder="1"/>
    <xf numFmtId="165" fontId="0" fillId="14" borderId="12" xfId="0" applyNumberFormat="1" applyFill="1" applyBorder="1"/>
    <xf numFmtId="165" fontId="0" fillId="14" borderId="13" xfId="0" applyNumberFormat="1" applyFill="1" applyBorder="1"/>
    <xf numFmtId="0" fontId="9" fillId="3" borderId="4" xfId="0" applyFont="1" applyFill="1" applyBorder="1" applyAlignment="1">
      <alignment horizontal="center" vertical="center" wrapText="1"/>
    </xf>
    <xf numFmtId="165" fontId="0" fillId="0" borderId="11" xfId="0" applyNumberFormat="1" applyBorder="1"/>
    <xf numFmtId="164" fontId="9" fillId="3" borderId="1" xfId="0" applyNumberFormat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165" fontId="0" fillId="0" borderId="14" xfId="0" applyNumberFormat="1" applyFont="1" applyBorder="1" applyAlignment="1">
      <alignment wrapText="1"/>
    </xf>
    <xf numFmtId="165" fontId="0" fillId="0" borderId="15" xfId="0" applyNumberFormat="1" applyBorder="1"/>
    <xf numFmtId="165" fontId="0" fillId="0" borderId="16" xfId="0" applyNumberFormat="1" applyBorder="1"/>
    <xf numFmtId="164" fontId="9" fillId="3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0" fontId="3" fillId="0" borderId="2" xfId="0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3" fillId="14" borderId="0" xfId="0" applyFont="1" applyFill="1" applyAlignment="1"/>
    <xf numFmtId="0" fontId="9" fillId="14" borderId="8" xfId="0" applyFont="1" applyFill="1" applyBorder="1" applyAlignment="1">
      <alignment horizontal="center" wrapText="1"/>
    </xf>
    <xf numFmtId="0" fontId="9" fillId="14" borderId="0" xfId="0" applyFont="1" applyFill="1" applyBorder="1" applyAlignment="1">
      <alignment horizontal="center" wrapText="1"/>
    </xf>
    <xf numFmtId="0" fontId="0" fillId="0" borderId="9" xfId="0" applyBorder="1"/>
    <xf numFmtId="0" fontId="11" fillId="0" borderId="9" xfId="0" applyFont="1" applyBorder="1"/>
    <xf numFmtId="166" fontId="0" fillId="0" borderId="9" xfId="0" applyNumberFormat="1" applyBorder="1"/>
    <xf numFmtId="0" fontId="12" fillId="3" borderId="9" xfId="0" applyFont="1" applyFill="1" applyBorder="1" applyAlignment="1">
      <alignment horizontal="left" vertical="center"/>
    </xf>
    <xf numFmtId="0" fontId="0" fillId="0" borderId="0" xfId="0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8" borderId="9" xfId="0" applyFill="1" applyBorder="1"/>
    <xf numFmtId="0" fontId="0" fillId="16" borderId="9" xfId="0" applyFill="1" applyBorder="1"/>
    <xf numFmtId="0" fontId="2" fillId="17" borderId="9" xfId="0" applyFont="1" applyFill="1" applyBorder="1"/>
    <xf numFmtId="0" fontId="2" fillId="10" borderId="9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13" fillId="18" borderId="9" xfId="0" applyFont="1" applyFill="1" applyBorder="1"/>
    <xf numFmtId="14" fontId="14" fillId="0" borderId="9" xfId="0" applyNumberFormat="1" applyFont="1" applyBorder="1"/>
    <xf numFmtId="14" fontId="0" fillId="0" borderId="28" xfId="0" applyNumberFormat="1" applyBorder="1"/>
    <xf numFmtId="14" fontId="0" fillId="0" borderId="9" xfId="0" applyNumberFormat="1" applyBorder="1"/>
    <xf numFmtId="14" fontId="14" fillId="0" borderId="0" xfId="0" applyNumberFormat="1" applyFont="1"/>
    <xf numFmtId="0" fontId="0" fillId="0" borderId="9" xfId="0" applyBorder="1" applyAlignment="1">
      <alignment horizontal="right"/>
    </xf>
    <xf numFmtId="0" fontId="0" fillId="0" borderId="0" xfId="0" applyFill="1" applyBorder="1"/>
    <xf numFmtId="0" fontId="0" fillId="0" borderId="29" xfId="0" applyFill="1" applyBorder="1"/>
    <xf numFmtId="14" fontId="0" fillId="0" borderId="0" xfId="0" applyNumberFormat="1" applyBorder="1"/>
    <xf numFmtId="0" fontId="13" fillId="14" borderId="21" xfId="0" applyFont="1" applyFill="1" applyBorder="1"/>
    <xf numFmtId="165" fontId="0" fillId="14" borderId="0" xfId="0" applyNumberFormat="1" applyFill="1" applyBorder="1"/>
    <xf numFmtId="0" fontId="0" fillId="14" borderId="0" xfId="0" applyFill="1" applyBorder="1"/>
    <xf numFmtId="165" fontId="0" fillId="4" borderId="0" xfId="0" applyNumberFormat="1" applyFill="1" applyBorder="1"/>
    <xf numFmtId="0" fontId="13" fillId="0" borderId="0" xfId="0" applyFont="1" applyFill="1"/>
    <xf numFmtId="0" fontId="13" fillId="8" borderId="9" xfId="0" applyFont="1" applyFill="1" applyBorder="1"/>
    <xf numFmtId="165" fontId="0" fillId="0" borderId="9" xfId="0" applyNumberFormat="1" applyBorder="1" applyAlignment="1">
      <alignment horizontal="right"/>
    </xf>
    <xf numFmtId="0" fontId="2" fillId="5" borderId="9" xfId="0" applyFont="1" applyFill="1" applyBorder="1"/>
    <xf numFmtId="0" fontId="12" fillId="0" borderId="9" xfId="0" applyFont="1" applyBorder="1"/>
    <xf numFmtId="0" fontId="1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16" fillId="5" borderId="9" xfId="0" applyFont="1" applyFill="1" applyBorder="1"/>
    <xf numFmtId="0" fontId="16" fillId="20" borderId="9" xfId="0" applyFont="1" applyFill="1" applyBorder="1"/>
    <xf numFmtId="0" fontId="2" fillId="13" borderId="9" xfId="0" applyFont="1" applyFill="1" applyBorder="1"/>
    <xf numFmtId="165" fontId="2" fillId="13" borderId="9" xfId="0" applyNumberFormat="1" applyFont="1" applyFill="1" applyBorder="1"/>
    <xf numFmtId="0" fontId="2" fillId="11" borderId="27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12" fillId="0" borderId="28" xfId="0" applyFont="1" applyBorder="1"/>
    <xf numFmtId="8" fontId="0" fillId="0" borderId="28" xfId="0" applyNumberFormat="1" applyBorder="1" applyAlignment="1">
      <alignment horizontal="center"/>
    </xf>
    <xf numFmtId="165" fontId="17" fillId="0" borderId="28" xfId="1" applyNumberFormat="1" applyBorder="1" applyAlignment="1" applyProtection="1">
      <alignment horizontal="center"/>
    </xf>
    <xf numFmtId="0" fontId="0" fillId="0" borderId="9" xfId="0" applyBorder="1" applyAlignment="1">
      <alignment horizontal="center"/>
    </xf>
    <xf numFmtId="0" fontId="0" fillId="0" borderId="28" xfId="0" applyBorder="1" applyAlignment="1">
      <alignment horizontal="right"/>
    </xf>
    <xf numFmtId="165" fontId="0" fillId="0" borderId="9" xfId="0" applyNumberFormat="1" applyBorder="1" applyAlignment="1"/>
    <xf numFmtId="165" fontId="2" fillId="10" borderId="9" xfId="0" applyNumberFormat="1" applyFont="1" applyFill="1" applyBorder="1" applyAlignment="1"/>
    <xf numFmtId="165" fontId="2" fillId="0" borderId="0" xfId="0" applyNumberFormat="1" applyFont="1" applyFill="1" applyBorder="1" applyAlignment="1"/>
    <xf numFmtId="0" fontId="2" fillId="11" borderId="9" xfId="0" applyFont="1" applyFill="1" applyBorder="1" applyAlignment="1">
      <alignment horizontal="center"/>
    </xf>
    <xf numFmtId="165" fontId="0" fillId="0" borderId="28" xfId="0" applyNumberFormat="1" applyBorder="1"/>
    <xf numFmtId="0" fontId="0" fillId="0" borderId="9" xfId="0" applyFill="1" applyBorder="1"/>
    <xf numFmtId="0" fontId="0" fillId="18" borderId="9" xfId="0" applyFill="1" applyBorder="1"/>
    <xf numFmtId="167" fontId="0" fillId="0" borderId="9" xfId="0" applyNumberFormat="1" applyBorder="1"/>
    <xf numFmtId="0" fontId="0" fillId="0" borderId="0" xfId="0" applyBorder="1" applyAlignment="1"/>
    <xf numFmtId="0" fontId="1" fillId="10" borderId="9" xfId="0" applyFont="1" applyFill="1" applyBorder="1"/>
    <xf numFmtId="167" fontId="2" fillId="10" borderId="9" xfId="0" applyNumberFormat="1" applyFon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2" fillId="10" borderId="9" xfId="0" applyFont="1" applyFill="1" applyBorder="1"/>
    <xf numFmtId="165" fontId="2" fillId="10" borderId="9" xfId="0" applyNumberFormat="1" applyFont="1" applyFill="1" applyBorder="1"/>
    <xf numFmtId="0" fontId="2" fillId="0" borderId="0" xfId="0" applyFont="1" applyFill="1" applyBorder="1" applyAlignment="1">
      <alignment horizontal="left"/>
    </xf>
    <xf numFmtId="165" fontId="0" fillId="0" borderId="26" xfId="0" applyNumberFormat="1" applyBorder="1"/>
    <xf numFmtId="0" fontId="2" fillId="10" borderId="22" xfId="0" applyFont="1" applyFill="1" applyBorder="1"/>
    <xf numFmtId="165" fontId="2" fillId="10" borderId="11" xfId="0" applyNumberFormat="1" applyFont="1" applyFill="1" applyBorder="1"/>
    <xf numFmtId="0" fontId="0" fillId="0" borderId="0" xfId="0" applyFill="1"/>
    <xf numFmtId="0" fontId="0" fillId="16" borderId="0" xfId="0" applyFill="1"/>
    <xf numFmtId="0" fontId="0" fillId="21" borderId="0" xfId="0" applyFill="1"/>
    <xf numFmtId="0" fontId="0" fillId="0" borderId="0" xfId="0" applyFill="1" applyBorder="1" applyAlignment="1">
      <alignment horizontal="center"/>
    </xf>
    <xf numFmtId="0" fontId="17" fillId="0" borderId="0" xfId="1" applyFill="1" applyBorder="1" applyAlignment="1" applyProtection="1">
      <alignment horizontal="center"/>
    </xf>
    <xf numFmtId="0" fontId="2" fillId="11" borderId="23" xfId="0" applyFont="1" applyFill="1" applyBorder="1" applyAlignment="1">
      <alignment horizontal="center"/>
    </xf>
    <xf numFmtId="0" fontId="2" fillId="11" borderId="24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165" fontId="0" fillId="0" borderId="23" xfId="0" applyNumberFormat="1" applyBorder="1" applyAlignment="1">
      <alignment horizontal="right"/>
    </xf>
    <xf numFmtId="165" fontId="0" fillId="0" borderId="25" xfId="0" applyNumberFormat="1" applyBorder="1" applyAlignment="1">
      <alignment horizontal="right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/>
    </xf>
    <xf numFmtId="0" fontId="2" fillId="15" borderId="24" xfId="0" applyFont="1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10" fillId="14" borderId="7" xfId="0" applyFont="1" applyFill="1" applyBorder="1" applyAlignment="1">
      <alignment horizontal="center" vertical="center" wrapText="1"/>
    </xf>
    <xf numFmtId="0" fontId="10" fillId="1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horizontal="center" vertical="center" wrapText="1"/>
    </xf>
    <xf numFmtId="0" fontId="3" fillId="19" borderId="2" xfId="0" applyFont="1" applyFill="1" applyBorder="1" applyAlignment="1">
      <alignment horizontal="center" vertical="center" wrapText="1"/>
    </xf>
    <xf numFmtId="0" fontId="10" fillId="14" borderId="0" xfId="0" applyFont="1" applyFill="1" applyBorder="1" applyAlignment="1">
      <alignment horizontal="center" vertical="center" wrapText="1"/>
    </xf>
    <xf numFmtId="0" fontId="10" fillId="14" borderId="2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3" borderId="10" xfId="0" applyFont="1" applyFill="1" applyBorder="1" applyAlignment="1">
      <alignment vertical="center" wrapText="1"/>
    </xf>
    <xf numFmtId="0" fontId="15" fillId="4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Ánalise</a:t>
            </a:r>
            <a:r>
              <a:rPr lang="en-US" baseline="0"/>
              <a:t> do EVA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Gráfico!$A$2</c:f>
              <c:strCache>
                <c:ptCount val="1"/>
                <c:pt idx="0">
                  <c:v>Valor Orçado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Gráfico!$B$2:$D$2</c:f>
              <c:numCache>
                <c:formatCode>"R$"\ #,##0.00</c:formatCode>
                <c:ptCount val="3"/>
                <c:pt idx="0">
                  <c:v>97.26</c:v>
                </c:pt>
                <c:pt idx="1">
                  <c:v>198.18</c:v>
                </c:pt>
                <c:pt idx="2">
                  <c:v>308.27999999999997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Gráfico!$A$4</c:f>
              <c:strCache>
                <c:ptCount val="1"/>
                <c:pt idx="0">
                  <c:v>Valor Gasto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Gráfico!$B$4:$D$4</c:f>
              <c:numCache>
                <c:formatCode>"R$"\ #,##0.00</c:formatCode>
                <c:ptCount val="3"/>
                <c:pt idx="0">
                  <c:v>178</c:v>
                </c:pt>
                <c:pt idx="1">
                  <c:v>267.91000000000003</c:v>
                </c:pt>
                <c:pt idx="2">
                  <c:v>381.68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Gráfico!$A$6</c:f>
              <c:strCache>
                <c:ptCount val="1"/>
                <c:pt idx="0">
                  <c:v>Valor agregado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Gráfico!$B$6:$D$6</c:f>
              <c:numCache>
                <c:formatCode>"R$"\ #,##0.00</c:formatCode>
                <c:ptCount val="3"/>
                <c:pt idx="0">
                  <c:v>178</c:v>
                </c:pt>
                <c:pt idx="1">
                  <c:v>225.61</c:v>
                </c:pt>
                <c:pt idx="2">
                  <c:v>271.19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24016"/>
        <c:axId val="872174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Gráfico!$A$3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Gráfico!$B$3:$D$3</c15:sqref>
                        </c15:formulaRef>
                      </c:ext>
                    </c:extLst>
                    <c:numCache>
                      <c:formatCode>"R$"\ #,##0.00</c:formatCode>
                      <c:ptCount val="3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Gráfico!$B$5:$D$5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72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17488"/>
        <c:crosses val="autoZero"/>
        <c:auto val="1"/>
        <c:lblAlgn val="ctr"/>
        <c:lblOffset val="100"/>
        <c:noMultiLvlLbl val="0"/>
      </c:catAx>
      <c:valAx>
        <c:axId val="872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240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309562</xdr:rowOff>
    </xdr:from>
    <xdr:to>
      <xdr:col>13</xdr:col>
      <xdr:colOff>314325</xdr:colOff>
      <xdr:row>18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ll.com/br/p/inspiron-14-intel-n4050/pd?oc=i14of51-a&amp;model_id=inspiron-14-intel-n4050" TargetMode="External"/><Relationship Id="rId1" Type="http://schemas.openxmlformats.org/officeDocument/2006/relationships/hyperlink" Target="http://www.ceb.com.br/index.php/simulador-consum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sqref="A1:XFD1048576"/>
    </sheetView>
  </sheetViews>
  <sheetFormatPr defaultRowHeight="15" x14ac:dyDescent="0.25"/>
  <cols>
    <col min="1" max="1" width="7.7109375" customWidth="1"/>
    <col min="2" max="2" width="47.7109375" customWidth="1"/>
    <col min="3" max="3" width="20.42578125" customWidth="1"/>
    <col min="4" max="4" width="27" customWidth="1"/>
    <col min="5" max="5" width="16" customWidth="1"/>
    <col min="6" max="6" width="29.28515625" customWidth="1"/>
    <col min="7" max="7" width="21.5703125" customWidth="1"/>
    <col min="8" max="8" width="6" customWidth="1"/>
    <col min="9" max="9" width="40.140625" customWidth="1"/>
    <col min="10" max="10" width="17.7109375" customWidth="1"/>
  </cols>
  <sheetData>
    <row r="2" spans="1:10" ht="15.75" thickBot="1" x14ac:dyDescent="0.3">
      <c r="B2" s="76" t="s">
        <v>237</v>
      </c>
      <c r="C2" s="76" t="s">
        <v>238</v>
      </c>
      <c r="D2" s="76" t="s">
        <v>239</v>
      </c>
      <c r="E2" s="43"/>
      <c r="F2" s="107" t="s">
        <v>240</v>
      </c>
      <c r="G2" s="108"/>
      <c r="H2" s="108"/>
      <c r="I2" s="109"/>
      <c r="J2" s="77"/>
    </row>
    <row r="3" spans="1:10" x14ac:dyDescent="0.25">
      <c r="B3" s="78" t="s">
        <v>220</v>
      </c>
      <c r="C3" s="79">
        <v>9817</v>
      </c>
      <c r="D3" s="80">
        <f>(C3/200)/8</f>
        <v>6.1356250000000001</v>
      </c>
      <c r="E3" s="43"/>
      <c r="F3" s="39" t="s">
        <v>241</v>
      </c>
      <c r="G3" s="81" t="s">
        <v>214</v>
      </c>
      <c r="H3" s="39" t="s">
        <v>242</v>
      </c>
      <c r="I3" s="82" t="s">
        <v>239</v>
      </c>
    </row>
    <row r="4" spans="1:10" x14ac:dyDescent="0.25">
      <c r="B4" s="69" t="s">
        <v>229</v>
      </c>
      <c r="C4" s="79">
        <v>9817</v>
      </c>
      <c r="D4" s="80">
        <f t="shared" ref="D4:D10" si="0">(C4/200)/8</f>
        <v>6.1356250000000001</v>
      </c>
      <c r="E4" s="43"/>
      <c r="F4" s="12">
        <v>0.21</v>
      </c>
      <c r="G4" s="57" t="s">
        <v>243</v>
      </c>
      <c r="H4" s="39">
        <v>8</v>
      </c>
      <c r="I4" s="83">
        <v>0.02</v>
      </c>
    </row>
    <row r="5" spans="1:10" x14ac:dyDescent="0.25">
      <c r="B5" s="69" t="s">
        <v>230</v>
      </c>
      <c r="C5" s="79">
        <v>9817</v>
      </c>
      <c r="D5" s="80">
        <f t="shared" si="0"/>
        <v>6.1356250000000001</v>
      </c>
      <c r="E5" s="43"/>
      <c r="G5" s="57" t="s">
        <v>244</v>
      </c>
      <c r="H5" s="39">
        <v>8</v>
      </c>
      <c r="I5" s="83">
        <v>0.06</v>
      </c>
    </row>
    <row r="6" spans="1:10" x14ac:dyDescent="0.25">
      <c r="B6" s="69" t="s">
        <v>231</v>
      </c>
      <c r="C6" s="79">
        <v>9817</v>
      </c>
      <c r="D6" s="80">
        <f t="shared" si="0"/>
        <v>6.1356250000000001</v>
      </c>
      <c r="E6" s="43"/>
      <c r="G6" s="110" t="s">
        <v>245</v>
      </c>
      <c r="H6" s="111"/>
      <c r="I6" s="84">
        <v>0.08</v>
      </c>
      <c r="J6" s="85"/>
    </row>
    <row r="7" spans="1:10" x14ac:dyDescent="0.25">
      <c r="B7" s="69" t="s">
        <v>232</v>
      </c>
      <c r="C7" s="79">
        <v>9817</v>
      </c>
      <c r="D7" s="80">
        <f t="shared" si="0"/>
        <v>6.1356250000000001</v>
      </c>
      <c r="E7" s="43"/>
      <c r="F7" s="8"/>
    </row>
    <row r="8" spans="1:10" x14ac:dyDescent="0.25">
      <c r="B8" s="69" t="s">
        <v>233</v>
      </c>
      <c r="C8" s="79">
        <v>9817</v>
      </c>
      <c r="D8" s="80">
        <f t="shared" si="0"/>
        <v>6.1356250000000001</v>
      </c>
      <c r="E8" s="43"/>
    </row>
    <row r="9" spans="1:10" x14ac:dyDescent="0.25">
      <c r="B9" s="69" t="s">
        <v>37</v>
      </c>
      <c r="C9" s="79">
        <v>9817</v>
      </c>
      <c r="D9" s="80">
        <f t="shared" si="0"/>
        <v>6.1356250000000001</v>
      </c>
      <c r="F9" s="86" t="s">
        <v>217</v>
      </c>
      <c r="G9" s="107" t="s">
        <v>246</v>
      </c>
      <c r="H9" s="109"/>
      <c r="I9" s="86" t="s">
        <v>239</v>
      </c>
    </row>
    <row r="10" spans="1:10" x14ac:dyDescent="0.25">
      <c r="B10" s="69" t="s">
        <v>234</v>
      </c>
      <c r="C10" s="79">
        <v>9817</v>
      </c>
      <c r="D10" s="80">
        <f t="shared" si="0"/>
        <v>6.1356250000000001</v>
      </c>
      <c r="F10" s="81" t="s">
        <v>247</v>
      </c>
      <c r="G10" s="112">
        <v>59.9</v>
      </c>
      <c r="H10" s="113"/>
      <c r="I10" s="12">
        <v>0.08</v>
      </c>
    </row>
    <row r="12" spans="1:10" ht="15.75" thickBot="1" x14ac:dyDescent="0.3">
      <c r="B12" s="76" t="s">
        <v>215</v>
      </c>
      <c r="C12" s="86" t="s">
        <v>211</v>
      </c>
      <c r="D12">
        <v>1.2</v>
      </c>
    </row>
    <row r="13" spans="1:10" x14ac:dyDescent="0.25">
      <c r="B13" s="78" t="s">
        <v>248</v>
      </c>
      <c r="C13" s="87">
        <v>0</v>
      </c>
      <c r="F13" s="107" t="s">
        <v>218</v>
      </c>
      <c r="G13" s="109"/>
    </row>
    <row r="14" spans="1:10" x14ac:dyDescent="0.25">
      <c r="B14" s="69" t="s">
        <v>249</v>
      </c>
      <c r="C14" s="87">
        <v>0</v>
      </c>
      <c r="F14" s="88"/>
      <c r="G14" s="88" t="s">
        <v>250</v>
      </c>
    </row>
    <row r="15" spans="1:10" x14ac:dyDescent="0.25">
      <c r="B15" s="69" t="s">
        <v>251</v>
      </c>
      <c r="C15" s="87">
        <v>0</v>
      </c>
      <c r="F15" s="89" t="s">
        <v>252</v>
      </c>
      <c r="G15" s="90"/>
      <c r="I15" s="8"/>
    </row>
    <row r="16" spans="1:10" x14ac:dyDescent="0.25">
      <c r="A16" s="91"/>
      <c r="B16" s="39" t="s">
        <v>253</v>
      </c>
      <c r="C16" s="12">
        <v>199</v>
      </c>
      <c r="F16" s="39" t="s">
        <v>254</v>
      </c>
      <c r="G16" s="90"/>
      <c r="H16" s="77"/>
      <c r="I16" s="77"/>
      <c r="J16" s="77"/>
    </row>
    <row r="17" spans="2:10" x14ac:dyDescent="0.25">
      <c r="B17" s="39" t="s">
        <v>255</v>
      </c>
      <c r="C17" s="87">
        <v>0</v>
      </c>
      <c r="D17" s="43"/>
      <c r="F17" s="92" t="s">
        <v>212</v>
      </c>
      <c r="G17" s="93">
        <f>G16+G15</f>
        <v>0</v>
      </c>
      <c r="H17" s="94"/>
      <c r="I17" s="94"/>
      <c r="J17" s="94"/>
    </row>
    <row r="18" spans="2:10" x14ac:dyDescent="0.25">
      <c r="B18" s="39" t="s">
        <v>256</v>
      </c>
      <c r="C18" s="87">
        <v>0</v>
      </c>
      <c r="D18" s="43"/>
      <c r="F18" s="95"/>
      <c r="G18" s="95"/>
      <c r="H18" s="94"/>
      <c r="I18" s="94"/>
      <c r="J18" s="94"/>
    </row>
    <row r="19" spans="2:10" x14ac:dyDescent="0.25">
      <c r="B19" s="88" t="s">
        <v>257</v>
      </c>
      <c r="C19" s="87">
        <v>0</v>
      </c>
      <c r="D19" s="43"/>
      <c r="F19" s="105" t="s">
        <v>258</v>
      </c>
      <c r="G19" s="105"/>
      <c r="H19" s="105"/>
      <c r="I19" s="105"/>
      <c r="J19" s="94"/>
    </row>
    <row r="20" spans="2:10" x14ac:dyDescent="0.25">
      <c r="B20" s="96" t="s">
        <v>245</v>
      </c>
      <c r="C20" s="97">
        <f>(C13+C14+C15+C16+C17+C18+C19)</f>
        <v>199</v>
      </c>
      <c r="D20" s="98"/>
      <c r="F20" s="105" t="s">
        <v>259</v>
      </c>
      <c r="G20" s="105"/>
      <c r="H20" s="105"/>
      <c r="I20" s="105"/>
      <c r="J20" s="94"/>
    </row>
    <row r="21" spans="2:10" x14ac:dyDescent="0.25">
      <c r="D21" s="95"/>
      <c r="F21" s="106" t="s">
        <v>260</v>
      </c>
      <c r="G21" s="105"/>
      <c r="H21" s="105"/>
      <c r="I21" s="105"/>
      <c r="J21" s="94"/>
    </row>
    <row r="22" spans="2:10" x14ac:dyDescent="0.25">
      <c r="D22" s="95"/>
      <c r="F22" s="106" t="s">
        <v>261</v>
      </c>
      <c r="G22" s="105"/>
      <c r="H22" s="105"/>
      <c r="I22" s="105"/>
      <c r="J22" s="58"/>
    </row>
    <row r="23" spans="2:10" x14ac:dyDescent="0.25">
      <c r="B23" s="107" t="s">
        <v>262</v>
      </c>
      <c r="C23" s="108"/>
      <c r="D23" s="109"/>
    </row>
    <row r="24" spans="2:10" x14ac:dyDescent="0.25">
      <c r="B24" s="81" t="s">
        <v>263</v>
      </c>
      <c r="C24" s="39" t="s">
        <v>264</v>
      </c>
      <c r="D24" s="81" t="s">
        <v>265</v>
      </c>
    </row>
    <row r="25" spans="2:10" ht="15.75" thickBot="1" x14ac:dyDescent="0.3">
      <c r="B25" s="39" t="s">
        <v>266</v>
      </c>
      <c r="C25" s="50">
        <v>8</v>
      </c>
      <c r="D25" s="99">
        <v>1699</v>
      </c>
    </row>
    <row r="26" spans="2:10" ht="15.75" thickBot="1" x14ac:dyDescent="0.3">
      <c r="C26" s="100" t="s">
        <v>245</v>
      </c>
      <c r="D26" s="101">
        <v>13592</v>
      </c>
    </row>
  </sheetData>
  <mergeCells count="10">
    <mergeCell ref="F20:I20"/>
    <mergeCell ref="F21:I21"/>
    <mergeCell ref="F22:I22"/>
    <mergeCell ref="B23:D23"/>
    <mergeCell ref="F2:I2"/>
    <mergeCell ref="G6:H6"/>
    <mergeCell ref="G9:H9"/>
    <mergeCell ref="G10:H10"/>
    <mergeCell ref="F13:G13"/>
    <mergeCell ref="F19:I19"/>
  </mergeCells>
  <hyperlinks>
    <hyperlink ref="F21" r:id="rId1"/>
    <hyperlink ref="F22" r:id="rId2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3"/>
  <sheetViews>
    <sheetView topLeftCell="A21" workbookViewId="0">
      <selection activeCell="K12" sqref="K12"/>
    </sheetView>
  </sheetViews>
  <sheetFormatPr defaultRowHeight="15" x14ac:dyDescent="0.25"/>
  <cols>
    <col min="2" max="2" width="43.28515625" customWidth="1"/>
    <col min="3" max="3" width="15.140625" customWidth="1"/>
    <col min="4" max="4" width="14.5703125" customWidth="1"/>
    <col min="5" max="5" width="14.140625" customWidth="1"/>
    <col min="6" max="6" width="15.5703125" customWidth="1"/>
    <col min="7" max="7" width="13.5703125" customWidth="1"/>
    <col min="8" max="8" width="15.42578125" customWidth="1"/>
    <col min="9" max="9" width="15.5703125" customWidth="1"/>
    <col min="10" max="10" width="16.42578125" customWidth="1"/>
  </cols>
  <sheetData>
    <row r="2" spans="2:10" x14ac:dyDescent="0.25">
      <c r="C2" s="114" t="s">
        <v>193</v>
      </c>
      <c r="D2" s="115"/>
      <c r="E2" s="116"/>
      <c r="F2" s="48" t="s">
        <v>194</v>
      </c>
      <c r="G2" s="117" t="s">
        <v>195</v>
      </c>
      <c r="H2" s="118"/>
      <c r="I2" s="119"/>
      <c r="J2" s="49" t="s">
        <v>196</v>
      </c>
    </row>
    <row r="3" spans="2:10" ht="15.75" thickBot="1" x14ac:dyDescent="0.3">
      <c r="C3" s="50" t="s">
        <v>197</v>
      </c>
      <c r="D3" s="51" t="s">
        <v>198</v>
      </c>
      <c r="E3" s="51" t="s">
        <v>199</v>
      </c>
      <c r="F3" s="51" t="s">
        <v>197</v>
      </c>
      <c r="G3" s="51" t="s">
        <v>197</v>
      </c>
      <c r="H3" s="51" t="s">
        <v>198</v>
      </c>
      <c r="I3" s="51" t="s">
        <v>199</v>
      </c>
      <c r="J3" s="39" t="s">
        <v>197</v>
      </c>
    </row>
    <row r="4" spans="2:10" x14ac:dyDescent="0.25">
      <c r="B4" s="52" t="s">
        <v>200</v>
      </c>
      <c r="C4" s="53">
        <v>41230</v>
      </c>
      <c r="D4" s="54">
        <v>41243</v>
      </c>
      <c r="E4" s="54">
        <v>41263</v>
      </c>
      <c r="F4" s="54">
        <v>41243</v>
      </c>
      <c r="G4" s="54">
        <v>41244</v>
      </c>
      <c r="H4" s="54">
        <v>41285</v>
      </c>
      <c r="I4" s="54">
        <v>41319</v>
      </c>
      <c r="J4" s="55">
        <v>40962</v>
      </c>
    </row>
    <row r="5" spans="2:10" x14ac:dyDescent="0.25">
      <c r="B5" s="52" t="s">
        <v>201</v>
      </c>
      <c r="C5" s="56">
        <v>41247</v>
      </c>
      <c r="D5" s="55">
        <v>41263</v>
      </c>
      <c r="E5" s="55">
        <v>40918</v>
      </c>
      <c r="F5" s="55">
        <v>41263</v>
      </c>
      <c r="G5" s="55">
        <v>41284</v>
      </c>
      <c r="H5" s="55">
        <v>41319</v>
      </c>
      <c r="I5" s="55">
        <v>41327</v>
      </c>
      <c r="J5" s="55">
        <v>41337</v>
      </c>
    </row>
    <row r="6" spans="2:10" x14ac:dyDescent="0.25">
      <c r="B6" s="52" t="s">
        <v>202</v>
      </c>
      <c r="C6" s="57" t="s">
        <v>203</v>
      </c>
      <c r="D6" s="57" t="s">
        <v>204</v>
      </c>
      <c r="E6" s="57" t="s">
        <v>205</v>
      </c>
      <c r="F6" s="57" t="s">
        <v>206</v>
      </c>
      <c r="G6" s="57" t="s">
        <v>207</v>
      </c>
      <c r="H6" s="57" t="s">
        <v>208</v>
      </c>
      <c r="I6" s="57" t="s">
        <v>209</v>
      </c>
      <c r="J6" s="57" t="s">
        <v>210</v>
      </c>
    </row>
    <row r="7" spans="2:10" x14ac:dyDescent="0.25">
      <c r="B7" s="65"/>
    </row>
    <row r="8" spans="2:10" x14ac:dyDescent="0.25">
      <c r="B8" s="66" t="s">
        <v>213</v>
      </c>
      <c r="C8" s="43"/>
      <c r="D8" s="43"/>
      <c r="E8" s="43"/>
      <c r="F8" s="43"/>
      <c r="G8" s="43"/>
      <c r="H8" s="43"/>
      <c r="I8" s="43"/>
    </row>
    <row r="9" spans="2:10" x14ac:dyDescent="0.25">
      <c r="B9" s="43"/>
      <c r="C9" s="43"/>
      <c r="D9" s="43"/>
      <c r="E9" s="43"/>
      <c r="F9" s="43"/>
      <c r="G9" s="43"/>
      <c r="H9" s="43"/>
      <c r="I9" s="43"/>
    </row>
    <row r="10" spans="2:10" x14ac:dyDescent="0.25">
      <c r="B10" s="39" t="s">
        <v>214</v>
      </c>
      <c r="C10" s="12">
        <v>13592</v>
      </c>
      <c r="D10" s="67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</row>
    <row r="11" spans="2:10" x14ac:dyDescent="0.25">
      <c r="B11" s="39" t="s">
        <v>215</v>
      </c>
      <c r="C11" s="67">
        <v>199</v>
      </c>
      <c r="D11" s="67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</row>
    <row r="12" spans="2:10" x14ac:dyDescent="0.25">
      <c r="B12" s="39" t="s">
        <v>216</v>
      </c>
      <c r="C12" s="12">
        <v>25.6</v>
      </c>
      <c r="D12" s="12">
        <v>20.48</v>
      </c>
      <c r="E12" s="12">
        <v>24.32</v>
      </c>
      <c r="F12" s="12">
        <v>94.72</v>
      </c>
      <c r="G12" s="12">
        <v>67.84</v>
      </c>
      <c r="H12" s="12">
        <v>48.64</v>
      </c>
      <c r="I12" s="12">
        <v>17.920000000000002</v>
      </c>
      <c r="J12" s="12">
        <v>7.68</v>
      </c>
    </row>
    <row r="13" spans="2:10" x14ac:dyDescent="0.25">
      <c r="B13" s="39" t="s">
        <v>217</v>
      </c>
      <c r="C13" s="12">
        <v>25.6</v>
      </c>
      <c r="D13" s="12">
        <v>20.48</v>
      </c>
      <c r="E13" s="12">
        <v>24.32</v>
      </c>
      <c r="F13" s="12">
        <v>94.72</v>
      </c>
      <c r="G13" s="12">
        <v>67.84</v>
      </c>
      <c r="H13" s="12">
        <v>48.64</v>
      </c>
      <c r="I13" s="12">
        <v>17.920000000000002</v>
      </c>
      <c r="J13" s="12">
        <v>7.68</v>
      </c>
    </row>
    <row r="14" spans="2:10" x14ac:dyDescent="0.25">
      <c r="B14" s="39" t="s">
        <v>218</v>
      </c>
      <c r="C14" s="67">
        <v>0</v>
      </c>
      <c r="D14" s="67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</row>
    <row r="15" spans="2:10" x14ac:dyDescent="0.25">
      <c r="B15" s="43"/>
      <c r="C15" s="43"/>
      <c r="D15" s="43"/>
      <c r="E15" s="43"/>
      <c r="F15" s="43"/>
      <c r="G15" s="43"/>
      <c r="H15" s="43"/>
      <c r="I15" s="43"/>
    </row>
    <row r="16" spans="2:10" x14ac:dyDescent="0.25">
      <c r="B16" s="68" t="s">
        <v>183</v>
      </c>
      <c r="C16" s="12">
        <f>(C10+C11+C12+C13)</f>
        <v>13842.2</v>
      </c>
      <c r="D16" s="12">
        <f>(D10+D11+D12+D13+D14)</f>
        <v>40.96</v>
      </c>
      <c r="E16" s="12">
        <f>(E10+E11+E12+E13+E14)</f>
        <v>48.64</v>
      </c>
      <c r="F16" s="12">
        <f>(F12+F13)</f>
        <v>189.44</v>
      </c>
      <c r="G16" s="12">
        <f>(G10+G11+G12+G13+G14)</f>
        <v>135.68</v>
      </c>
      <c r="H16" s="12">
        <f>(H10+H11+H12+H13+H14)</f>
        <v>97.28</v>
      </c>
      <c r="I16" s="12">
        <f>(I10+I11+I12+I13+I14)</f>
        <v>35.840000000000003</v>
      </c>
      <c r="J16" s="12">
        <f>(J10+J11+J12+J13+J14)</f>
        <v>15.36</v>
      </c>
    </row>
    <row r="17" spans="2:10" x14ac:dyDescent="0.25">
      <c r="B17" s="43"/>
      <c r="C17" s="43"/>
      <c r="D17" s="43"/>
      <c r="E17" s="43"/>
      <c r="F17" s="43"/>
      <c r="G17" s="43"/>
      <c r="H17" s="43"/>
      <c r="I17" s="43"/>
    </row>
    <row r="18" spans="2:10" x14ac:dyDescent="0.25">
      <c r="B18" s="46" t="s">
        <v>219</v>
      </c>
      <c r="C18" s="43"/>
      <c r="D18" s="43"/>
      <c r="E18" s="43"/>
      <c r="F18" s="43"/>
      <c r="G18" s="43"/>
      <c r="H18" s="43"/>
      <c r="I18" s="43"/>
    </row>
    <row r="19" spans="2:10" x14ac:dyDescent="0.25">
      <c r="B19" s="43"/>
      <c r="C19" s="43"/>
      <c r="D19" s="43"/>
      <c r="E19" s="43"/>
      <c r="F19" s="43"/>
      <c r="G19" s="43"/>
      <c r="H19" s="43"/>
      <c r="I19" s="43"/>
    </row>
    <row r="20" spans="2:10" x14ac:dyDescent="0.25">
      <c r="B20" s="69" t="s">
        <v>220</v>
      </c>
      <c r="C20" s="57" t="s">
        <v>221</v>
      </c>
      <c r="D20" s="57" t="s">
        <v>222</v>
      </c>
      <c r="E20" s="57" t="s">
        <v>223</v>
      </c>
      <c r="F20" s="57" t="s">
        <v>224</v>
      </c>
      <c r="G20" s="57" t="s">
        <v>225</v>
      </c>
      <c r="H20" s="57" t="s">
        <v>226</v>
      </c>
      <c r="I20" s="57" t="s">
        <v>227</v>
      </c>
      <c r="J20" s="57" t="s">
        <v>228</v>
      </c>
    </row>
    <row r="21" spans="2:10" x14ac:dyDescent="0.25">
      <c r="B21" s="70" t="s">
        <v>183</v>
      </c>
      <c r="C21" s="8">
        <v>43.2</v>
      </c>
      <c r="D21" s="12">
        <v>38.880000000000003</v>
      </c>
      <c r="E21" s="12">
        <v>41.04</v>
      </c>
      <c r="F21" s="12">
        <v>159.84</v>
      </c>
      <c r="G21" s="12">
        <v>114.48</v>
      </c>
      <c r="H21" s="12">
        <v>82.08</v>
      </c>
      <c r="I21" s="12">
        <v>30.24</v>
      </c>
      <c r="J21" s="12">
        <v>12.96</v>
      </c>
    </row>
    <row r="22" spans="2:10" x14ac:dyDescent="0.25">
      <c r="B22" s="69" t="s">
        <v>229</v>
      </c>
      <c r="C22" s="57" t="s">
        <v>221</v>
      </c>
      <c r="D22" s="57" t="s">
        <v>222</v>
      </c>
      <c r="E22" s="57" t="s">
        <v>223</v>
      </c>
      <c r="F22" s="57" t="s">
        <v>224</v>
      </c>
      <c r="G22" s="57" t="s">
        <v>225</v>
      </c>
      <c r="H22" s="57" t="s">
        <v>226</v>
      </c>
      <c r="I22" s="57" t="s">
        <v>227</v>
      </c>
      <c r="J22" s="57" t="s">
        <v>228</v>
      </c>
    </row>
    <row r="23" spans="2:10" x14ac:dyDescent="0.25">
      <c r="B23" s="70" t="s">
        <v>183</v>
      </c>
      <c r="C23" s="8">
        <v>43.2</v>
      </c>
      <c r="D23" s="12">
        <v>38.880000000000003</v>
      </c>
      <c r="E23" s="12">
        <v>41.04</v>
      </c>
      <c r="F23" s="12">
        <v>159.84</v>
      </c>
      <c r="G23" s="12">
        <v>114.48</v>
      </c>
      <c r="H23" s="12">
        <v>82.08</v>
      </c>
      <c r="I23" s="12">
        <v>30.24</v>
      </c>
      <c r="J23" s="12">
        <v>12.96</v>
      </c>
    </row>
    <row r="24" spans="2:10" x14ac:dyDescent="0.25">
      <c r="B24" s="69" t="s">
        <v>230</v>
      </c>
      <c r="C24" s="57" t="s">
        <v>221</v>
      </c>
      <c r="D24" s="57" t="s">
        <v>222</v>
      </c>
      <c r="E24" s="57" t="s">
        <v>223</v>
      </c>
      <c r="F24" s="57" t="s">
        <v>224</v>
      </c>
      <c r="G24" s="57" t="s">
        <v>225</v>
      </c>
      <c r="H24" s="57" t="s">
        <v>226</v>
      </c>
      <c r="I24" s="57" t="s">
        <v>227</v>
      </c>
      <c r="J24" s="57" t="s">
        <v>228</v>
      </c>
    </row>
    <row r="25" spans="2:10" x14ac:dyDescent="0.25">
      <c r="B25" s="70" t="s">
        <v>183</v>
      </c>
      <c r="C25" s="8">
        <v>43.2</v>
      </c>
      <c r="D25" s="12">
        <v>38.880000000000003</v>
      </c>
      <c r="E25" s="12">
        <v>41.04</v>
      </c>
      <c r="F25" s="12">
        <v>159.84</v>
      </c>
      <c r="G25" s="12">
        <v>114.48</v>
      </c>
      <c r="H25" s="12">
        <v>82.08</v>
      </c>
      <c r="I25" s="12">
        <v>30.24</v>
      </c>
      <c r="J25" s="12">
        <v>12.96</v>
      </c>
    </row>
    <row r="26" spans="2:10" x14ac:dyDescent="0.25">
      <c r="B26" s="69" t="s">
        <v>231</v>
      </c>
      <c r="C26" s="57" t="s">
        <v>221</v>
      </c>
      <c r="D26" s="57" t="s">
        <v>222</v>
      </c>
      <c r="E26" s="57" t="s">
        <v>223</v>
      </c>
      <c r="F26" s="57" t="s">
        <v>224</v>
      </c>
      <c r="G26" s="57" t="s">
        <v>225</v>
      </c>
      <c r="H26" s="57" t="s">
        <v>226</v>
      </c>
      <c r="I26" s="57" t="s">
        <v>227</v>
      </c>
      <c r="J26" s="57" t="s">
        <v>228</v>
      </c>
    </row>
    <row r="27" spans="2:10" x14ac:dyDescent="0.25">
      <c r="B27" s="70" t="s">
        <v>183</v>
      </c>
      <c r="C27" s="8">
        <v>43.2</v>
      </c>
      <c r="D27" s="12">
        <v>38.880000000000003</v>
      </c>
      <c r="E27" s="12">
        <v>41.04</v>
      </c>
      <c r="F27" s="12">
        <v>159.84</v>
      </c>
      <c r="G27" s="12">
        <v>114.48</v>
      </c>
      <c r="H27" s="12">
        <v>82.08</v>
      </c>
      <c r="I27" s="12">
        <v>30.24</v>
      </c>
      <c r="J27" s="12">
        <v>12.96</v>
      </c>
    </row>
    <row r="28" spans="2:10" x14ac:dyDescent="0.25">
      <c r="B28" s="69" t="s">
        <v>232</v>
      </c>
      <c r="C28" s="57" t="s">
        <v>221</v>
      </c>
      <c r="D28" s="57" t="s">
        <v>222</v>
      </c>
      <c r="E28" s="57" t="s">
        <v>223</v>
      </c>
      <c r="F28" s="57" t="s">
        <v>224</v>
      </c>
      <c r="G28" s="57" t="s">
        <v>225</v>
      </c>
      <c r="H28" s="57" t="s">
        <v>226</v>
      </c>
      <c r="I28" s="57" t="s">
        <v>227</v>
      </c>
      <c r="J28" s="57" t="s">
        <v>228</v>
      </c>
    </row>
    <row r="29" spans="2:10" x14ac:dyDescent="0.25">
      <c r="B29" s="70" t="s">
        <v>183</v>
      </c>
      <c r="C29" s="8">
        <v>43.2</v>
      </c>
      <c r="D29" s="12">
        <v>38.880000000000003</v>
      </c>
      <c r="E29" s="12">
        <v>41.04</v>
      </c>
      <c r="F29" s="12">
        <v>159.84</v>
      </c>
      <c r="G29" s="12">
        <v>114.48</v>
      </c>
      <c r="H29" s="12">
        <v>82.08</v>
      </c>
      <c r="I29" s="12">
        <v>30.24</v>
      </c>
      <c r="J29" s="12">
        <v>12.96</v>
      </c>
    </row>
    <row r="30" spans="2:10" x14ac:dyDescent="0.25">
      <c r="B30" s="69" t="s">
        <v>233</v>
      </c>
      <c r="C30" s="57" t="s">
        <v>221</v>
      </c>
      <c r="D30" s="57" t="s">
        <v>222</v>
      </c>
      <c r="E30" s="57" t="s">
        <v>223</v>
      </c>
      <c r="F30" s="57" t="s">
        <v>224</v>
      </c>
      <c r="G30" s="57" t="s">
        <v>225</v>
      </c>
      <c r="H30" s="57" t="s">
        <v>226</v>
      </c>
      <c r="I30" s="57" t="s">
        <v>227</v>
      </c>
      <c r="J30" s="57" t="s">
        <v>228</v>
      </c>
    </row>
    <row r="31" spans="2:10" x14ac:dyDescent="0.25">
      <c r="B31" s="70" t="s">
        <v>183</v>
      </c>
      <c r="C31" s="8">
        <v>43.2</v>
      </c>
      <c r="D31" s="12">
        <v>38.880000000000003</v>
      </c>
      <c r="E31" s="12">
        <v>41.04</v>
      </c>
      <c r="F31" s="12">
        <v>159.84</v>
      </c>
      <c r="G31" s="12">
        <v>114.48</v>
      </c>
      <c r="H31" s="12">
        <v>82.08</v>
      </c>
      <c r="I31" s="12">
        <v>30.24</v>
      </c>
      <c r="J31" s="12">
        <v>12.96</v>
      </c>
    </row>
    <row r="32" spans="2:10" x14ac:dyDescent="0.25">
      <c r="B32" s="69" t="s">
        <v>37</v>
      </c>
      <c r="C32" s="57" t="s">
        <v>221</v>
      </c>
      <c r="D32" s="57" t="s">
        <v>222</v>
      </c>
      <c r="E32" s="57" t="s">
        <v>223</v>
      </c>
      <c r="F32" s="57" t="s">
        <v>224</v>
      </c>
      <c r="G32" s="57" t="s">
        <v>225</v>
      </c>
      <c r="H32" s="57" t="s">
        <v>226</v>
      </c>
      <c r="I32" s="57" t="s">
        <v>227</v>
      </c>
      <c r="J32" s="57" t="s">
        <v>228</v>
      </c>
    </row>
    <row r="33" spans="2:10" x14ac:dyDescent="0.25">
      <c r="B33" s="70" t="s">
        <v>183</v>
      </c>
      <c r="C33" s="8">
        <v>43.2</v>
      </c>
      <c r="D33" s="12">
        <v>38.880000000000003</v>
      </c>
      <c r="E33" s="12">
        <v>41.04</v>
      </c>
      <c r="F33" s="12">
        <v>159.84</v>
      </c>
      <c r="G33" s="12">
        <v>114.48</v>
      </c>
      <c r="H33" s="12">
        <v>82.08</v>
      </c>
      <c r="I33" s="12">
        <v>30.24</v>
      </c>
      <c r="J33" s="12">
        <v>12.96</v>
      </c>
    </row>
    <row r="34" spans="2:10" x14ac:dyDescent="0.25">
      <c r="B34" s="69" t="s">
        <v>234</v>
      </c>
      <c r="C34" s="57" t="s">
        <v>221</v>
      </c>
      <c r="D34" s="57" t="s">
        <v>222</v>
      </c>
      <c r="E34" s="57" t="s">
        <v>223</v>
      </c>
      <c r="F34" s="57" t="s">
        <v>224</v>
      </c>
      <c r="G34" s="57" t="s">
        <v>225</v>
      </c>
      <c r="H34" s="57" t="s">
        <v>226</v>
      </c>
      <c r="I34" s="57" t="s">
        <v>227</v>
      </c>
      <c r="J34" s="57" t="s">
        <v>228</v>
      </c>
    </row>
    <row r="35" spans="2:10" x14ac:dyDescent="0.25">
      <c r="B35" s="71" t="s">
        <v>183</v>
      </c>
      <c r="C35" s="12">
        <v>43.2</v>
      </c>
      <c r="D35" s="12">
        <v>38.880000000000003</v>
      </c>
      <c r="E35" s="12">
        <v>41.04</v>
      </c>
      <c r="F35" s="12">
        <v>159.84</v>
      </c>
      <c r="G35" s="12">
        <v>114.48</v>
      </c>
      <c r="H35" s="12">
        <v>82.08</v>
      </c>
      <c r="I35" s="12">
        <v>30.24</v>
      </c>
      <c r="J35" s="12">
        <v>12.96</v>
      </c>
    </row>
    <row r="37" spans="2:10" x14ac:dyDescent="0.25">
      <c r="B37" s="72" t="s">
        <v>183</v>
      </c>
      <c r="C37" s="12">
        <f t="shared" ref="C37:J37" si="0">(C21+C23+C25+C27+C29+C31+C33+C35)</f>
        <v>345.59999999999997</v>
      </c>
      <c r="D37" s="12">
        <f t="shared" si="0"/>
        <v>311.04000000000002</v>
      </c>
      <c r="E37" s="12">
        <f t="shared" si="0"/>
        <v>328.32</v>
      </c>
      <c r="F37" s="12">
        <f t="shared" si="0"/>
        <v>1278.72</v>
      </c>
      <c r="G37" s="12">
        <f t="shared" si="0"/>
        <v>915.84</v>
      </c>
      <c r="H37" s="12">
        <f t="shared" si="0"/>
        <v>656.64</v>
      </c>
      <c r="I37" s="12">
        <f t="shared" si="0"/>
        <v>241.92000000000002</v>
      </c>
      <c r="J37" s="12">
        <f t="shared" si="0"/>
        <v>103.68000000000004</v>
      </c>
    </row>
    <row r="38" spans="2:10" x14ac:dyDescent="0.25">
      <c r="B38" s="43"/>
    </row>
    <row r="39" spans="2:10" x14ac:dyDescent="0.25">
      <c r="B39" s="73" t="s">
        <v>235</v>
      </c>
      <c r="C39" s="12">
        <f t="shared" ref="C39:J39" si="1">(C16+C37)</f>
        <v>14187.800000000001</v>
      </c>
      <c r="D39" s="12">
        <f t="shared" si="1"/>
        <v>352</v>
      </c>
      <c r="E39" s="12">
        <f t="shared" si="1"/>
        <v>376.96</v>
      </c>
      <c r="F39" s="12">
        <f t="shared" si="1"/>
        <v>1468.16</v>
      </c>
      <c r="G39" s="12">
        <f t="shared" si="1"/>
        <v>1051.52</v>
      </c>
      <c r="H39" s="12">
        <f t="shared" si="1"/>
        <v>753.92</v>
      </c>
      <c r="I39" s="12">
        <f t="shared" si="1"/>
        <v>277.76</v>
      </c>
      <c r="J39" s="12">
        <f t="shared" si="1"/>
        <v>119.04000000000003</v>
      </c>
    </row>
    <row r="41" spans="2:10" x14ac:dyDescent="0.25">
      <c r="B41" s="74" t="s">
        <v>236</v>
      </c>
      <c r="C41" s="75">
        <f>(C39+D39+E39+F39+G39+H39+I39+J39)</f>
        <v>18587.16</v>
      </c>
    </row>
    <row r="43" spans="2:10" x14ac:dyDescent="0.25">
      <c r="E43" s="8"/>
    </row>
  </sheetData>
  <mergeCells count="2">
    <mergeCell ref="C2:E2"/>
    <mergeCell ref="G2:I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3" zoomScaleNormal="100" workbookViewId="0">
      <selection activeCell="L17" sqref="L17:N17"/>
    </sheetView>
  </sheetViews>
  <sheetFormatPr defaultRowHeight="15" x14ac:dyDescent="0.25"/>
  <cols>
    <col min="10" max="10" width="25.140625" customWidth="1"/>
  </cols>
  <sheetData>
    <row r="1" spans="1:14" ht="30" customHeight="1" thickBot="1" x14ac:dyDescent="0.3">
      <c r="A1" s="122" t="s">
        <v>64</v>
      </c>
      <c r="B1" s="123"/>
      <c r="C1" s="122" t="s">
        <v>65</v>
      </c>
      <c r="D1" s="123"/>
      <c r="E1" s="2" t="s">
        <v>66</v>
      </c>
      <c r="F1" s="122" t="s">
        <v>67</v>
      </c>
      <c r="G1" s="123"/>
      <c r="H1" s="122" t="s">
        <v>68</v>
      </c>
      <c r="I1" s="123"/>
      <c r="J1" s="2" t="s">
        <v>69</v>
      </c>
      <c r="K1" s="2" t="s">
        <v>76</v>
      </c>
      <c r="L1" s="11" t="s">
        <v>77</v>
      </c>
      <c r="M1" s="2" t="s">
        <v>78</v>
      </c>
      <c r="N1" s="2" t="s">
        <v>79</v>
      </c>
    </row>
    <row r="2" spans="1:14" ht="39" thickBot="1" x14ac:dyDescent="0.3">
      <c r="A2" s="120" t="s">
        <v>0</v>
      </c>
      <c r="B2" s="121"/>
      <c r="C2" s="120" t="s">
        <v>1</v>
      </c>
      <c r="D2" s="121"/>
      <c r="E2" s="3" t="s">
        <v>2</v>
      </c>
      <c r="F2" s="120" t="s">
        <v>3</v>
      </c>
      <c r="G2" s="121"/>
      <c r="H2" s="120" t="s">
        <v>4</v>
      </c>
      <c r="I2" s="121"/>
      <c r="J2" s="4" t="s">
        <v>80</v>
      </c>
      <c r="K2" s="5">
        <v>1</v>
      </c>
      <c r="L2" s="35">
        <f>K2*7.34</f>
        <v>7.34</v>
      </c>
      <c r="M2" s="5">
        <v>1</v>
      </c>
      <c r="N2" s="35">
        <f>M2*7.34</f>
        <v>7.34</v>
      </c>
    </row>
    <row r="3" spans="1:14" ht="39" customHeight="1" thickBot="1" x14ac:dyDescent="0.3">
      <c r="A3" s="124" t="s">
        <v>81</v>
      </c>
      <c r="B3" s="125"/>
      <c r="C3" s="120" t="s">
        <v>82</v>
      </c>
      <c r="D3" s="121"/>
      <c r="E3" s="3" t="s">
        <v>2</v>
      </c>
      <c r="F3" s="120" t="s">
        <v>3</v>
      </c>
      <c r="G3" s="121"/>
      <c r="H3" s="120" t="s">
        <v>19</v>
      </c>
      <c r="I3" s="121"/>
      <c r="J3" s="4" t="s">
        <v>83</v>
      </c>
      <c r="K3" s="5">
        <v>1</v>
      </c>
      <c r="L3" s="35">
        <f t="shared" ref="L3:L16" si="0">K3*7.34</f>
        <v>7.34</v>
      </c>
      <c r="M3" s="5">
        <v>3</v>
      </c>
      <c r="N3" s="35">
        <f t="shared" ref="N3:N16" si="1">M3*7.34</f>
        <v>22.02</v>
      </c>
    </row>
    <row r="4" spans="1:14" ht="64.5" thickBot="1" x14ac:dyDescent="0.3">
      <c r="A4" s="124" t="s">
        <v>81</v>
      </c>
      <c r="B4" s="125"/>
      <c r="C4" s="120" t="s">
        <v>84</v>
      </c>
      <c r="D4" s="121"/>
      <c r="E4" s="3" t="s">
        <v>2</v>
      </c>
      <c r="F4" s="120" t="s">
        <v>3</v>
      </c>
      <c r="G4" s="121"/>
      <c r="H4" s="120" t="s">
        <v>5</v>
      </c>
      <c r="I4" s="121"/>
      <c r="J4" s="4" t="s">
        <v>85</v>
      </c>
      <c r="K4" s="5">
        <v>1</v>
      </c>
      <c r="L4" s="35">
        <f t="shared" si="0"/>
        <v>7.34</v>
      </c>
      <c r="M4" s="5">
        <v>2.5</v>
      </c>
      <c r="N4" s="35">
        <f t="shared" si="1"/>
        <v>18.350000000000001</v>
      </c>
    </row>
    <row r="5" spans="1:14" ht="51.75" thickBot="1" x14ac:dyDescent="0.3">
      <c r="A5" s="124" t="s">
        <v>81</v>
      </c>
      <c r="B5" s="125"/>
      <c r="C5" s="120" t="s">
        <v>86</v>
      </c>
      <c r="D5" s="121"/>
      <c r="E5" s="3" t="s">
        <v>2</v>
      </c>
      <c r="F5" s="120" t="s">
        <v>3</v>
      </c>
      <c r="G5" s="121"/>
      <c r="H5" s="120" t="s">
        <v>5</v>
      </c>
      <c r="I5" s="121"/>
      <c r="J5" s="4" t="s">
        <v>87</v>
      </c>
      <c r="K5" s="5">
        <v>1</v>
      </c>
      <c r="L5" s="35">
        <f t="shared" si="0"/>
        <v>7.34</v>
      </c>
      <c r="M5" s="5">
        <v>2</v>
      </c>
      <c r="N5" s="35">
        <f t="shared" si="1"/>
        <v>14.68</v>
      </c>
    </row>
    <row r="6" spans="1:14" ht="39" customHeight="1" thickBot="1" x14ac:dyDescent="0.3">
      <c r="A6" s="124" t="s">
        <v>81</v>
      </c>
      <c r="B6" s="125"/>
      <c r="C6" s="120" t="s">
        <v>88</v>
      </c>
      <c r="D6" s="121"/>
      <c r="E6" s="3" t="s">
        <v>2</v>
      </c>
      <c r="F6" s="120" t="s">
        <v>3</v>
      </c>
      <c r="G6" s="121"/>
      <c r="H6" s="120" t="s">
        <v>5</v>
      </c>
      <c r="I6" s="121"/>
      <c r="J6" s="4" t="s">
        <v>89</v>
      </c>
      <c r="K6" s="5">
        <v>0.5</v>
      </c>
      <c r="L6" s="35">
        <f t="shared" si="0"/>
        <v>3.67</v>
      </c>
      <c r="M6" s="5">
        <v>0.5</v>
      </c>
      <c r="N6" s="35">
        <f t="shared" si="1"/>
        <v>3.67</v>
      </c>
    </row>
    <row r="7" spans="1:14" ht="51.75" thickBot="1" x14ac:dyDescent="0.3">
      <c r="A7" s="124" t="s">
        <v>81</v>
      </c>
      <c r="B7" s="125"/>
      <c r="C7" s="120" t="s">
        <v>90</v>
      </c>
      <c r="D7" s="121"/>
      <c r="E7" s="3" t="s">
        <v>2</v>
      </c>
      <c r="F7" s="120" t="s">
        <v>3</v>
      </c>
      <c r="G7" s="121"/>
      <c r="H7" s="120" t="s">
        <v>19</v>
      </c>
      <c r="I7" s="121"/>
      <c r="J7" s="4" t="s">
        <v>91</v>
      </c>
      <c r="K7" s="5">
        <v>0.5</v>
      </c>
      <c r="L7" s="35">
        <f t="shared" si="0"/>
        <v>3.67</v>
      </c>
      <c r="M7" s="5">
        <v>1</v>
      </c>
      <c r="N7" s="35">
        <f t="shared" si="1"/>
        <v>7.34</v>
      </c>
    </row>
    <row r="8" spans="1:14" ht="39" customHeight="1" thickBot="1" x14ac:dyDescent="0.3">
      <c r="A8" s="124" t="s">
        <v>81</v>
      </c>
      <c r="B8" s="125"/>
      <c r="C8" s="120" t="s">
        <v>92</v>
      </c>
      <c r="D8" s="121"/>
      <c r="E8" s="3" t="s">
        <v>2</v>
      </c>
      <c r="F8" s="120" t="s">
        <v>3</v>
      </c>
      <c r="G8" s="121"/>
      <c r="H8" s="120" t="s">
        <v>4</v>
      </c>
      <c r="I8" s="121"/>
      <c r="J8" s="4" t="s">
        <v>93</v>
      </c>
      <c r="K8" s="5">
        <v>1</v>
      </c>
      <c r="L8" s="35">
        <f t="shared" si="0"/>
        <v>7.34</v>
      </c>
      <c r="M8" s="5">
        <v>1.5</v>
      </c>
      <c r="N8" s="35">
        <f t="shared" si="1"/>
        <v>11.01</v>
      </c>
    </row>
    <row r="9" spans="1:14" ht="26.25" customHeight="1" thickBot="1" x14ac:dyDescent="0.3">
      <c r="A9" s="124" t="s">
        <v>81</v>
      </c>
      <c r="B9" s="125"/>
      <c r="C9" s="120" t="s">
        <v>94</v>
      </c>
      <c r="D9" s="121"/>
      <c r="E9" s="3" t="s">
        <v>2</v>
      </c>
      <c r="F9" s="120" t="s">
        <v>3</v>
      </c>
      <c r="G9" s="121"/>
      <c r="H9" s="120" t="s">
        <v>5</v>
      </c>
      <c r="I9" s="121"/>
      <c r="J9" s="4" t="s">
        <v>95</v>
      </c>
      <c r="K9" s="5">
        <v>0.5</v>
      </c>
      <c r="L9" s="35">
        <f t="shared" si="0"/>
        <v>3.67</v>
      </c>
      <c r="M9" s="5">
        <v>0.5</v>
      </c>
      <c r="N9" s="35">
        <f t="shared" si="1"/>
        <v>3.67</v>
      </c>
    </row>
    <row r="10" spans="1:14" ht="51.75" thickBot="1" x14ac:dyDescent="0.3">
      <c r="A10" s="124" t="s">
        <v>81</v>
      </c>
      <c r="B10" s="125"/>
      <c r="C10" s="120" t="s">
        <v>96</v>
      </c>
      <c r="D10" s="121"/>
      <c r="E10" s="3" t="s">
        <v>2</v>
      </c>
      <c r="F10" s="120" t="s">
        <v>3</v>
      </c>
      <c r="G10" s="121"/>
      <c r="H10" s="120" t="s">
        <v>8</v>
      </c>
      <c r="I10" s="121"/>
      <c r="J10" s="4" t="s">
        <v>97</v>
      </c>
      <c r="K10" s="5">
        <v>0.5</v>
      </c>
      <c r="L10" s="35">
        <f t="shared" si="0"/>
        <v>3.67</v>
      </c>
      <c r="M10" s="5">
        <v>1</v>
      </c>
      <c r="N10" s="35">
        <f t="shared" si="1"/>
        <v>7.34</v>
      </c>
    </row>
    <row r="11" spans="1:14" ht="77.25" thickBot="1" x14ac:dyDescent="0.3">
      <c r="A11" s="124" t="s">
        <v>98</v>
      </c>
      <c r="B11" s="125"/>
      <c r="C11" s="120" t="s">
        <v>99</v>
      </c>
      <c r="D11" s="121"/>
      <c r="E11" s="3" t="s">
        <v>2</v>
      </c>
      <c r="F11" s="120" t="s">
        <v>3</v>
      </c>
      <c r="G11" s="121"/>
      <c r="H11" s="120" t="s">
        <v>4</v>
      </c>
      <c r="I11" s="121"/>
      <c r="J11" s="4" t="s">
        <v>100</v>
      </c>
      <c r="K11" s="5">
        <v>2</v>
      </c>
      <c r="L11" s="35">
        <f t="shared" si="0"/>
        <v>14.68</v>
      </c>
      <c r="M11" s="5">
        <v>4</v>
      </c>
      <c r="N11" s="35">
        <f t="shared" si="1"/>
        <v>29.36</v>
      </c>
    </row>
    <row r="12" spans="1:14" ht="39" thickBot="1" x14ac:dyDescent="0.3">
      <c r="A12" s="124" t="s">
        <v>98</v>
      </c>
      <c r="B12" s="125"/>
      <c r="C12" s="120" t="s">
        <v>101</v>
      </c>
      <c r="D12" s="121"/>
      <c r="E12" s="3" t="s">
        <v>2</v>
      </c>
      <c r="F12" s="120" t="s">
        <v>3</v>
      </c>
      <c r="G12" s="121"/>
      <c r="H12" s="120" t="s">
        <v>8</v>
      </c>
      <c r="I12" s="121"/>
      <c r="J12" s="4" t="s">
        <v>102</v>
      </c>
      <c r="K12" s="5">
        <v>2</v>
      </c>
      <c r="L12" s="35">
        <f t="shared" si="0"/>
        <v>14.68</v>
      </c>
      <c r="M12" s="5">
        <v>3</v>
      </c>
      <c r="N12" s="35">
        <f t="shared" si="1"/>
        <v>22.02</v>
      </c>
    </row>
    <row r="13" spans="1:14" ht="51.75" thickBot="1" x14ac:dyDescent="0.3">
      <c r="A13" s="124" t="s">
        <v>103</v>
      </c>
      <c r="B13" s="125"/>
      <c r="C13" s="120" t="s">
        <v>58</v>
      </c>
      <c r="D13" s="121"/>
      <c r="E13" s="3" t="s">
        <v>2</v>
      </c>
      <c r="F13" s="120" t="s">
        <v>3</v>
      </c>
      <c r="G13" s="121"/>
      <c r="H13" s="120" t="s">
        <v>4</v>
      </c>
      <c r="I13" s="121"/>
      <c r="J13" s="4" t="s">
        <v>104</v>
      </c>
      <c r="K13" s="5">
        <v>0.5</v>
      </c>
      <c r="L13" s="35">
        <f t="shared" si="0"/>
        <v>3.67</v>
      </c>
      <c r="M13" s="5">
        <v>1</v>
      </c>
      <c r="N13" s="35">
        <f t="shared" si="1"/>
        <v>7.34</v>
      </c>
    </row>
    <row r="14" spans="1:14" ht="64.5" thickBot="1" x14ac:dyDescent="0.3">
      <c r="A14" s="124" t="s">
        <v>103</v>
      </c>
      <c r="B14" s="125"/>
      <c r="C14" s="120" t="s">
        <v>59</v>
      </c>
      <c r="D14" s="121"/>
      <c r="E14" s="3" t="s">
        <v>2</v>
      </c>
      <c r="F14" s="120" t="s">
        <v>3</v>
      </c>
      <c r="G14" s="121"/>
      <c r="H14" s="120" t="s">
        <v>4</v>
      </c>
      <c r="I14" s="121"/>
      <c r="J14" s="4" t="s">
        <v>105</v>
      </c>
      <c r="K14" s="5">
        <v>1</v>
      </c>
      <c r="L14" s="35">
        <f t="shared" si="0"/>
        <v>7.34</v>
      </c>
      <c r="M14" s="5">
        <v>2.5</v>
      </c>
      <c r="N14" s="35">
        <f t="shared" si="1"/>
        <v>18.350000000000001</v>
      </c>
    </row>
    <row r="15" spans="1:14" ht="64.5" thickBot="1" x14ac:dyDescent="0.3">
      <c r="A15" s="124" t="s">
        <v>106</v>
      </c>
      <c r="B15" s="125"/>
      <c r="C15" s="120" t="s">
        <v>107</v>
      </c>
      <c r="D15" s="121"/>
      <c r="E15" s="3" t="s">
        <v>2</v>
      </c>
      <c r="F15" s="120" t="s">
        <v>3</v>
      </c>
      <c r="G15" s="121"/>
      <c r="H15" s="120" t="s">
        <v>5</v>
      </c>
      <c r="I15" s="121"/>
      <c r="J15" s="4" t="s">
        <v>108</v>
      </c>
      <c r="K15" s="5">
        <v>0.25</v>
      </c>
      <c r="L15" s="35">
        <f t="shared" si="0"/>
        <v>1.835</v>
      </c>
      <c r="M15" s="5">
        <v>0.25</v>
      </c>
      <c r="N15" s="35">
        <f t="shared" si="1"/>
        <v>1.835</v>
      </c>
    </row>
    <row r="16" spans="1:14" ht="51.75" thickBot="1" x14ac:dyDescent="0.3">
      <c r="A16" s="124" t="s">
        <v>106</v>
      </c>
      <c r="B16" s="125"/>
      <c r="C16" s="120" t="s">
        <v>63</v>
      </c>
      <c r="D16" s="121"/>
      <c r="E16" s="3" t="s">
        <v>2</v>
      </c>
      <c r="F16" s="120" t="s">
        <v>3</v>
      </c>
      <c r="G16" s="121"/>
      <c r="H16" s="120" t="s">
        <v>8</v>
      </c>
      <c r="I16" s="121"/>
      <c r="J16" s="4" t="s">
        <v>109</v>
      </c>
      <c r="K16" s="5">
        <v>0.5</v>
      </c>
      <c r="L16" s="35">
        <f t="shared" si="0"/>
        <v>3.67</v>
      </c>
      <c r="M16" s="5">
        <v>0.5</v>
      </c>
      <c r="N16" s="35">
        <f t="shared" si="1"/>
        <v>3.67</v>
      </c>
    </row>
    <row r="17" spans="1:14" ht="46.5" customHeight="1" x14ac:dyDescent="0.25">
      <c r="A17" s="126" t="s">
        <v>179</v>
      </c>
      <c r="B17" s="126"/>
      <c r="C17" s="126"/>
      <c r="D17" s="126"/>
      <c r="E17" s="126"/>
      <c r="F17" s="126"/>
      <c r="G17" s="126"/>
      <c r="H17" s="126"/>
      <c r="I17" s="126"/>
      <c r="J17" s="127"/>
      <c r="K17" s="36">
        <f>SUM(K2:K16)</f>
        <v>13.25</v>
      </c>
      <c r="L17" s="14">
        <f>SUM(L2:L16)</f>
        <v>97.25500000000001</v>
      </c>
      <c r="M17" s="15">
        <f>SUM(M2:M16)</f>
        <v>24.25</v>
      </c>
      <c r="N17" s="14">
        <f>SUM(N2:N16)</f>
        <v>177.995</v>
      </c>
    </row>
    <row r="18" spans="1:14" x14ac:dyDescent="0.25">
      <c r="A18" s="1"/>
      <c r="B18" s="1"/>
      <c r="C18" s="129"/>
      <c r="D18" s="129"/>
      <c r="E18" s="1"/>
      <c r="F18" s="1"/>
      <c r="G18" s="1"/>
      <c r="H18" s="129"/>
      <c r="I18" s="129"/>
      <c r="J18" s="1"/>
      <c r="K18" s="1"/>
    </row>
    <row r="19" spans="1:14" ht="15.75" customHeight="1" x14ac:dyDescent="0.25">
      <c r="A19" s="1"/>
      <c r="B19" s="128"/>
      <c r="C19" s="128"/>
      <c r="D19" s="128"/>
      <c r="E19" s="128"/>
      <c r="F19" s="128"/>
      <c r="G19" s="128"/>
      <c r="H19" s="128"/>
      <c r="I19" s="128"/>
      <c r="J19" s="128"/>
      <c r="K19" s="1"/>
    </row>
    <row r="20" spans="1:14" x14ac:dyDescent="0.25">
      <c r="A20" s="1"/>
      <c r="B20" s="128"/>
      <c r="C20" s="128"/>
      <c r="D20" s="129"/>
      <c r="E20" s="129"/>
      <c r="F20" s="129"/>
      <c r="G20" s="129"/>
      <c r="H20" s="129"/>
      <c r="I20" s="129"/>
      <c r="J20" s="129"/>
      <c r="K20" s="1"/>
    </row>
    <row r="21" spans="1:14" x14ac:dyDescent="0.25">
      <c r="K21" s="1"/>
    </row>
    <row r="22" spans="1:14" x14ac:dyDescent="0.25">
      <c r="K22" s="1"/>
    </row>
    <row r="23" spans="1:14" x14ac:dyDescent="0.25">
      <c r="K23" s="1"/>
    </row>
    <row r="24" spans="1:14" x14ac:dyDescent="0.25">
      <c r="K24" s="1"/>
    </row>
    <row r="25" spans="1:14" x14ac:dyDescent="0.25">
      <c r="K25" s="1"/>
    </row>
    <row r="26" spans="1:14" x14ac:dyDescent="0.25">
      <c r="K26" s="1"/>
    </row>
    <row r="27" spans="1:14" x14ac:dyDescent="0.25">
      <c r="K27" s="1"/>
    </row>
    <row r="28" spans="1:14" x14ac:dyDescent="0.25">
      <c r="K28" s="1"/>
    </row>
    <row r="29" spans="1:14" x14ac:dyDescent="0.25">
      <c r="K29" s="1"/>
    </row>
  </sheetData>
  <mergeCells count="72">
    <mergeCell ref="A17:J17"/>
    <mergeCell ref="B19:F19"/>
    <mergeCell ref="G19:J19"/>
    <mergeCell ref="B20:C20"/>
    <mergeCell ref="D20:F20"/>
    <mergeCell ref="G20:J20"/>
    <mergeCell ref="C18:D18"/>
    <mergeCell ref="H18:I18"/>
    <mergeCell ref="A16:B16"/>
    <mergeCell ref="C16:D16"/>
    <mergeCell ref="F16:G16"/>
    <mergeCell ref="H16:I16"/>
    <mergeCell ref="A15:B15"/>
    <mergeCell ref="C15:D15"/>
    <mergeCell ref="F15:G15"/>
    <mergeCell ref="H15:I15"/>
    <mergeCell ref="A14:B14"/>
    <mergeCell ref="C14:D14"/>
    <mergeCell ref="F14:G14"/>
    <mergeCell ref="H14:I14"/>
    <mergeCell ref="A13:B13"/>
    <mergeCell ref="C13:D13"/>
    <mergeCell ref="F13:G13"/>
    <mergeCell ref="H13:I13"/>
    <mergeCell ref="A12:B12"/>
    <mergeCell ref="C12:D12"/>
    <mergeCell ref="F12:G12"/>
    <mergeCell ref="H12:I12"/>
    <mergeCell ref="A11:B11"/>
    <mergeCell ref="C11:D11"/>
    <mergeCell ref="F11:G11"/>
    <mergeCell ref="H11:I11"/>
    <mergeCell ref="A10:B10"/>
    <mergeCell ref="C10:D10"/>
    <mergeCell ref="F10:G10"/>
    <mergeCell ref="H10:I10"/>
    <mergeCell ref="A9:B9"/>
    <mergeCell ref="C9:D9"/>
    <mergeCell ref="F9:G9"/>
    <mergeCell ref="H9:I9"/>
    <mergeCell ref="A8:B8"/>
    <mergeCell ref="C8:D8"/>
    <mergeCell ref="F8:G8"/>
    <mergeCell ref="H8:I8"/>
    <mergeCell ref="A7:B7"/>
    <mergeCell ref="C7:D7"/>
    <mergeCell ref="F7:G7"/>
    <mergeCell ref="H7:I7"/>
    <mergeCell ref="A6:B6"/>
    <mergeCell ref="C6:D6"/>
    <mergeCell ref="F6:G6"/>
    <mergeCell ref="H6:I6"/>
    <mergeCell ref="A5:B5"/>
    <mergeCell ref="C5:D5"/>
    <mergeCell ref="F5:G5"/>
    <mergeCell ref="H5:I5"/>
    <mergeCell ref="A4:B4"/>
    <mergeCell ref="C4:D4"/>
    <mergeCell ref="F4:G4"/>
    <mergeCell ref="H4:I4"/>
    <mergeCell ref="A3:B3"/>
    <mergeCell ref="C3:D3"/>
    <mergeCell ref="F3:G3"/>
    <mergeCell ref="H3:I3"/>
    <mergeCell ref="A2:B2"/>
    <mergeCell ref="C2:D2"/>
    <mergeCell ref="F2:G2"/>
    <mergeCell ref="H2:I2"/>
    <mergeCell ref="A1:B1"/>
    <mergeCell ref="C1:D1"/>
    <mergeCell ref="F1:G1"/>
    <mergeCell ref="H1:I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opLeftCell="A34" workbookViewId="0">
      <selection activeCell="A38" sqref="A38:B38"/>
    </sheetView>
  </sheetViews>
  <sheetFormatPr defaultRowHeight="15" x14ac:dyDescent="0.25"/>
  <cols>
    <col min="10" max="10" width="30.42578125" customWidth="1"/>
    <col min="11" max="11" width="12.5703125" customWidth="1"/>
    <col min="12" max="12" width="12.140625" customWidth="1"/>
  </cols>
  <sheetData>
    <row r="1" spans="1:16" ht="26.25" thickBot="1" x14ac:dyDescent="0.3">
      <c r="A1" s="122" t="s">
        <v>64</v>
      </c>
      <c r="B1" s="123"/>
      <c r="C1" s="122" t="s">
        <v>65</v>
      </c>
      <c r="D1" s="123"/>
      <c r="E1" s="2" t="s">
        <v>66</v>
      </c>
      <c r="F1" s="122" t="s">
        <v>67</v>
      </c>
      <c r="G1" s="123"/>
      <c r="H1" s="122" t="s">
        <v>68</v>
      </c>
      <c r="I1" s="123"/>
      <c r="J1" s="2" t="s">
        <v>69</v>
      </c>
      <c r="K1" s="2" t="s">
        <v>76</v>
      </c>
      <c r="L1" s="2" t="s">
        <v>77</v>
      </c>
      <c r="M1" s="2" t="s">
        <v>78</v>
      </c>
      <c r="N1" s="2" t="s">
        <v>79</v>
      </c>
      <c r="O1" s="34"/>
      <c r="P1" s="34"/>
    </row>
    <row r="2" spans="1:16" ht="15.75" customHeight="1" thickBot="1" x14ac:dyDescent="0.3">
      <c r="A2" s="120" t="s">
        <v>0</v>
      </c>
      <c r="B2" s="121"/>
      <c r="C2" s="120" t="s">
        <v>1</v>
      </c>
      <c r="D2" s="121"/>
      <c r="E2" s="3" t="s">
        <v>2</v>
      </c>
      <c r="F2" s="120" t="s">
        <v>3</v>
      </c>
      <c r="G2" s="121"/>
      <c r="H2" s="120" t="s">
        <v>4</v>
      </c>
      <c r="I2" s="121"/>
      <c r="J2" s="4"/>
      <c r="K2">
        <v>1</v>
      </c>
      <c r="L2" s="8">
        <f t="shared" ref="L2:L38" si="0">K2*7.34</f>
        <v>7.34</v>
      </c>
      <c r="M2">
        <v>1</v>
      </c>
      <c r="N2" s="8">
        <f>M2*7.34</f>
        <v>7.34</v>
      </c>
    </row>
    <row r="3" spans="1:16" ht="51.75" thickBot="1" x14ac:dyDescent="0.3">
      <c r="A3" s="124" t="s">
        <v>6</v>
      </c>
      <c r="B3" s="125"/>
      <c r="C3" s="120" t="s">
        <v>7</v>
      </c>
      <c r="D3" s="121"/>
      <c r="E3" s="3" t="s">
        <v>2</v>
      </c>
      <c r="F3" s="120" t="s">
        <v>3</v>
      </c>
      <c r="G3" s="121"/>
      <c r="H3" s="120" t="s">
        <v>8</v>
      </c>
      <c r="I3" s="121"/>
      <c r="J3" s="4" t="s">
        <v>9</v>
      </c>
      <c r="K3">
        <v>0.5</v>
      </c>
      <c r="L3" s="8">
        <f>K3*7.34</f>
        <v>3.67</v>
      </c>
      <c r="M3">
        <v>0.5</v>
      </c>
      <c r="N3" s="8">
        <f t="shared" ref="N3:N38" si="1">M3*7.34</f>
        <v>3.67</v>
      </c>
    </row>
    <row r="4" spans="1:16" ht="51.75" thickBot="1" x14ac:dyDescent="0.3">
      <c r="A4" s="124" t="s">
        <v>6</v>
      </c>
      <c r="B4" s="125"/>
      <c r="C4" s="120" t="s">
        <v>10</v>
      </c>
      <c r="D4" s="121"/>
      <c r="E4" s="3" t="s">
        <v>2</v>
      </c>
      <c r="F4" s="120" t="s">
        <v>3</v>
      </c>
      <c r="G4" s="121"/>
      <c r="H4" s="120" t="s">
        <v>8</v>
      </c>
      <c r="I4" s="121"/>
      <c r="J4" s="4" t="s">
        <v>11</v>
      </c>
      <c r="K4">
        <v>1</v>
      </c>
      <c r="L4" s="8">
        <f t="shared" si="0"/>
        <v>7.34</v>
      </c>
      <c r="M4">
        <v>2.5</v>
      </c>
      <c r="N4" s="8">
        <f t="shared" si="1"/>
        <v>18.350000000000001</v>
      </c>
    </row>
    <row r="5" spans="1:16" ht="51.75" thickBot="1" x14ac:dyDescent="0.3">
      <c r="A5" s="124" t="s">
        <v>6</v>
      </c>
      <c r="B5" s="125"/>
      <c r="C5" s="120" t="s">
        <v>12</v>
      </c>
      <c r="D5" s="121"/>
      <c r="E5" s="3" t="s">
        <v>2</v>
      </c>
      <c r="F5" s="120" t="s">
        <v>3</v>
      </c>
      <c r="G5" s="121"/>
      <c r="H5" s="120" t="s">
        <v>8</v>
      </c>
      <c r="I5" s="121"/>
      <c r="J5" s="4" t="s">
        <v>13</v>
      </c>
      <c r="K5">
        <v>0.5</v>
      </c>
      <c r="L5" s="8">
        <f t="shared" si="0"/>
        <v>3.67</v>
      </c>
      <c r="M5">
        <v>0.5</v>
      </c>
      <c r="N5" s="8">
        <f t="shared" si="1"/>
        <v>3.67</v>
      </c>
    </row>
    <row r="6" spans="1:16" ht="64.5" thickBot="1" x14ac:dyDescent="0.3">
      <c r="A6" s="124" t="s">
        <v>6</v>
      </c>
      <c r="B6" s="125"/>
      <c r="C6" s="120" t="s">
        <v>14</v>
      </c>
      <c r="D6" s="121"/>
      <c r="E6" s="3" t="s">
        <v>2</v>
      </c>
      <c r="F6" s="120" t="s">
        <v>3</v>
      </c>
      <c r="G6" s="121"/>
      <c r="H6" s="120" t="s">
        <v>8</v>
      </c>
      <c r="I6" s="121"/>
      <c r="J6" s="4" t="s">
        <v>15</v>
      </c>
      <c r="K6">
        <v>0.5</v>
      </c>
      <c r="L6" s="8">
        <f t="shared" si="0"/>
        <v>3.67</v>
      </c>
      <c r="M6">
        <v>0.5</v>
      </c>
      <c r="N6" s="8">
        <f t="shared" si="1"/>
        <v>3.67</v>
      </c>
    </row>
    <row r="7" spans="1:16" ht="39" thickBot="1" x14ac:dyDescent="0.3">
      <c r="A7" s="124" t="s">
        <v>6</v>
      </c>
      <c r="B7" s="125"/>
      <c r="C7" s="120" t="s">
        <v>16</v>
      </c>
      <c r="D7" s="121"/>
      <c r="E7" s="3" t="s">
        <v>2</v>
      </c>
      <c r="F7" s="120" t="s">
        <v>3</v>
      </c>
      <c r="G7" s="121"/>
      <c r="H7" s="120" t="s">
        <v>8</v>
      </c>
      <c r="I7" s="121"/>
      <c r="J7" s="4" t="s">
        <v>70</v>
      </c>
      <c r="K7">
        <v>0.5</v>
      </c>
      <c r="L7" s="8">
        <f t="shared" si="0"/>
        <v>3.67</v>
      </c>
      <c r="M7">
        <v>0.5</v>
      </c>
      <c r="N7" s="8">
        <f t="shared" si="1"/>
        <v>3.67</v>
      </c>
    </row>
    <row r="8" spans="1:16" ht="23.25" customHeight="1" thickBot="1" x14ac:dyDescent="0.3">
      <c r="A8" s="124" t="s">
        <v>6</v>
      </c>
      <c r="B8" s="125"/>
      <c r="C8" s="120" t="s">
        <v>17</v>
      </c>
      <c r="D8" s="121"/>
      <c r="E8" s="6" t="s">
        <v>2</v>
      </c>
      <c r="F8" s="120" t="s">
        <v>3</v>
      </c>
      <c r="G8" s="121"/>
      <c r="H8" s="120" t="s">
        <v>4</v>
      </c>
      <c r="I8" s="121"/>
      <c r="J8" s="4"/>
      <c r="K8">
        <v>0.5</v>
      </c>
      <c r="L8" s="8">
        <f t="shared" si="0"/>
        <v>3.67</v>
      </c>
      <c r="M8">
        <v>1</v>
      </c>
      <c r="N8" s="8">
        <f t="shared" si="1"/>
        <v>7.34</v>
      </c>
    </row>
    <row r="9" spans="1:16" ht="27" customHeight="1" thickBot="1" x14ac:dyDescent="0.3">
      <c r="A9" s="124" t="s">
        <v>6</v>
      </c>
      <c r="B9" s="125"/>
      <c r="C9" s="120" t="s">
        <v>18</v>
      </c>
      <c r="D9" s="121"/>
      <c r="E9" s="3" t="s">
        <v>2</v>
      </c>
      <c r="F9" s="120" t="s">
        <v>3</v>
      </c>
      <c r="G9" s="121"/>
      <c r="H9" s="120" t="s">
        <v>19</v>
      </c>
      <c r="I9" s="121"/>
      <c r="J9" s="4"/>
      <c r="K9">
        <v>0.5</v>
      </c>
      <c r="L9" s="8">
        <f t="shared" si="0"/>
        <v>3.67</v>
      </c>
      <c r="M9">
        <v>1</v>
      </c>
      <c r="N9" s="8">
        <f t="shared" si="1"/>
        <v>7.34</v>
      </c>
    </row>
    <row r="10" spans="1:16" ht="27" customHeight="1" thickBot="1" x14ac:dyDescent="0.3">
      <c r="A10" s="124" t="s">
        <v>6</v>
      </c>
      <c r="B10" s="125"/>
      <c r="C10" s="120" t="s">
        <v>20</v>
      </c>
      <c r="D10" s="121"/>
      <c r="E10" s="3" t="s">
        <v>2</v>
      </c>
      <c r="F10" s="120" t="s">
        <v>3</v>
      </c>
      <c r="G10" s="121"/>
      <c r="H10" s="120" t="s">
        <v>4</v>
      </c>
      <c r="I10" s="121"/>
      <c r="J10" s="4"/>
      <c r="K10">
        <v>1</v>
      </c>
      <c r="L10" s="8">
        <f t="shared" si="0"/>
        <v>7.34</v>
      </c>
      <c r="M10">
        <v>1.5</v>
      </c>
      <c r="N10" s="8">
        <f t="shared" si="1"/>
        <v>11.01</v>
      </c>
    </row>
    <row r="11" spans="1:16" ht="38.25" customHeight="1" thickBot="1" x14ac:dyDescent="0.3">
      <c r="A11" s="124" t="s">
        <v>6</v>
      </c>
      <c r="B11" s="125"/>
      <c r="C11" s="120" t="s">
        <v>21</v>
      </c>
      <c r="D11" s="121"/>
      <c r="E11" s="3" t="s">
        <v>2</v>
      </c>
      <c r="F11" s="120" t="s">
        <v>3</v>
      </c>
      <c r="G11" s="121"/>
      <c r="H11" s="120" t="s">
        <v>5</v>
      </c>
      <c r="I11" s="121"/>
      <c r="J11" s="4"/>
      <c r="K11">
        <v>1</v>
      </c>
      <c r="L11" s="8">
        <f t="shared" si="0"/>
        <v>7.34</v>
      </c>
      <c r="M11">
        <v>2</v>
      </c>
      <c r="N11" s="8">
        <f t="shared" si="1"/>
        <v>14.68</v>
      </c>
    </row>
    <row r="12" spans="1:16" ht="28.5" customHeight="1" thickBot="1" x14ac:dyDescent="0.3">
      <c r="A12" s="124" t="s">
        <v>6</v>
      </c>
      <c r="B12" s="125"/>
      <c r="C12" s="120" t="s">
        <v>22</v>
      </c>
      <c r="D12" s="121"/>
      <c r="E12" s="3" t="s">
        <v>2</v>
      </c>
      <c r="F12" s="120" t="s">
        <v>3</v>
      </c>
      <c r="G12" s="121"/>
      <c r="H12" s="120" t="s">
        <v>5</v>
      </c>
      <c r="I12" s="121"/>
      <c r="J12" s="4"/>
      <c r="K12">
        <v>2</v>
      </c>
      <c r="L12" s="8">
        <f t="shared" si="0"/>
        <v>14.68</v>
      </c>
      <c r="M12">
        <v>3.5</v>
      </c>
      <c r="N12" s="8">
        <f t="shared" si="1"/>
        <v>25.689999999999998</v>
      </c>
    </row>
    <row r="13" spans="1:16" ht="27" customHeight="1" thickBot="1" x14ac:dyDescent="0.3">
      <c r="A13" s="124" t="s">
        <v>6</v>
      </c>
      <c r="B13" s="125"/>
      <c r="C13" s="120" t="s">
        <v>23</v>
      </c>
      <c r="D13" s="121"/>
      <c r="E13" s="3" t="s">
        <v>2</v>
      </c>
      <c r="F13" s="120" t="s">
        <v>3</v>
      </c>
      <c r="G13" s="121"/>
      <c r="H13" s="120" t="s">
        <v>4</v>
      </c>
      <c r="I13" s="121"/>
      <c r="J13" s="4"/>
      <c r="K13">
        <v>0.5</v>
      </c>
      <c r="L13" s="8">
        <f t="shared" si="0"/>
        <v>3.67</v>
      </c>
      <c r="M13">
        <v>0.5</v>
      </c>
      <c r="N13" s="8">
        <f t="shared" si="1"/>
        <v>3.67</v>
      </c>
    </row>
    <row r="14" spans="1:16" ht="30.75" customHeight="1" thickBot="1" x14ac:dyDescent="0.3">
      <c r="A14" s="124" t="s">
        <v>6</v>
      </c>
      <c r="B14" s="125"/>
      <c r="C14" s="120" t="s">
        <v>24</v>
      </c>
      <c r="D14" s="121"/>
      <c r="E14" s="3" t="s">
        <v>2</v>
      </c>
      <c r="F14" s="120" t="s">
        <v>3</v>
      </c>
      <c r="G14" s="121"/>
      <c r="H14" s="120" t="s">
        <v>4</v>
      </c>
      <c r="I14" s="121"/>
      <c r="J14" s="4"/>
      <c r="K14">
        <v>0.5</v>
      </c>
      <c r="L14" s="8">
        <f t="shared" si="0"/>
        <v>3.67</v>
      </c>
      <c r="M14">
        <v>0.5</v>
      </c>
      <c r="N14" s="8">
        <f t="shared" si="1"/>
        <v>3.67</v>
      </c>
    </row>
    <row r="15" spans="1:16" ht="54.75" customHeight="1" thickBot="1" x14ac:dyDescent="0.3">
      <c r="A15" s="130" t="s">
        <v>25</v>
      </c>
      <c r="B15" s="131"/>
      <c r="C15" s="120" t="s">
        <v>26</v>
      </c>
      <c r="D15" s="121"/>
      <c r="E15" s="3" t="s">
        <v>2</v>
      </c>
      <c r="F15" s="120" t="s">
        <v>3</v>
      </c>
      <c r="G15" s="121"/>
      <c r="H15" s="120" t="s">
        <v>27</v>
      </c>
      <c r="I15" s="121"/>
      <c r="J15" s="4" t="s">
        <v>28</v>
      </c>
      <c r="K15">
        <v>0.5</v>
      </c>
      <c r="L15" s="8">
        <f t="shared" si="0"/>
        <v>3.67</v>
      </c>
      <c r="M15">
        <v>1</v>
      </c>
      <c r="N15" s="8">
        <f t="shared" si="1"/>
        <v>7.34</v>
      </c>
    </row>
    <row r="16" spans="1:16" ht="49.5" customHeight="1" thickBot="1" x14ac:dyDescent="0.3">
      <c r="A16" s="130" t="s">
        <v>29</v>
      </c>
      <c r="B16" s="131"/>
      <c r="C16" s="120" t="s">
        <v>30</v>
      </c>
      <c r="D16" s="121"/>
      <c r="E16" s="3" t="s">
        <v>2</v>
      </c>
      <c r="F16" s="120" t="s">
        <v>3</v>
      </c>
      <c r="G16" s="121"/>
      <c r="H16" s="120" t="s">
        <v>4</v>
      </c>
      <c r="I16" s="121"/>
      <c r="J16" s="4" t="s">
        <v>28</v>
      </c>
      <c r="K16">
        <v>0.5</v>
      </c>
      <c r="L16" s="8">
        <f t="shared" si="0"/>
        <v>3.67</v>
      </c>
      <c r="M16">
        <v>0.5</v>
      </c>
      <c r="N16" s="8">
        <f t="shared" si="1"/>
        <v>3.67</v>
      </c>
    </row>
    <row r="17" spans="1:14" ht="65.25" customHeight="1" thickBot="1" x14ac:dyDescent="0.3">
      <c r="A17" s="130" t="s">
        <v>31</v>
      </c>
      <c r="B17" s="131"/>
      <c r="C17" s="120" t="s">
        <v>32</v>
      </c>
      <c r="D17" s="121"/>
      <c r="E17" s="3" t="s">
        <v>2</v>
      </c>
      <c r="F17" s="120" t="s">
        <v>3</v>
      </c>
      <c r="G17" s="121"/>
      <c r="H17" s="120" t="s">
        <v>19</v>
      </c>
      <c r="I17" s="121"/>
      <c r="J17" s="4" t="s">
        <v>28</v>
      </c>
      <c r="K17">
        <v>0.5</v>
      </c>
      <c r="L17" s="8">
        <f t="shared" si="0"/>
        <v>3.67</v>
      </c>
      <c r="M17">
        <v>0.5</v>
      </c>
      <c r="N17" s="8">
        <f t="shared" si="1"/>
        <v>3.67</v>
      </c>
    </row>
    <row r="18" spans="1:14" ht="54.75" customHeight="1" thickBot="1" x14ac:dyDescent="0.3">
      <c r="A18" s="130" t="s">
        <v>33</v>
      </c>
      <c r="B18" s="131"/>
      <c r="C18" s="120" t="s">
        <v>34</v>
      </c>
      <c r="D18" s="121"/>
      <c r="E18" s="3" t="s">
        <v>2</v>
      </c>
      <c r="F18" s="120" t="s">
        <v>3</v>
      </c>
      <c r="G18" s="121"/>
      <c r="H18" s="120" t="s">
        <v>19</v>
      </c>
      <c r="I18" s="121"/>
      <c r="J18" s="4" t="s">
        <v>28</v>
      </c>
      <c r="K18">
        <v>0.5</v>
      </c>
      <c r="L18" s="8">
        <f t="shared" si="0"/>
        <v>3.67</v>
      </c>
      <c r="M18">
        <v>1</v>
      </c>
      <c r="N18" s="8">
        <f t="shared" si="1"/>
        <v>7.34</v>
      </c>
    </row>
    <row r="19" spans="1:14" ht="38.25" customHeight="1" thickBot="1" x14ac:dyDescent="0.3">
      <c r="A19" s="132" t="s">
        <v>35</v>
      </c>
      <c r="B19" s="133"/>
      <c r="C19" s="120" t="s">
        <v>36</v>
      </c>
      <c r="D19" s="121"/>
      <c r="E19" s="3" t="s">
        <v>2</v>
      </c>
      <c r="F19" s="120" t="s">
        <v>3</v>
      </c>
      <c r="G19" s="121"/>
      <c r="H19" s="120" t="s">
        <v>37</v>
      </c>
      <c r="I19" s="121"/>
      <c r="J19" s="4" t="s">
        <v>71</v>
      </c>
      <c r="K19">
        <v>0.5</v>
      </c>
      <c r="L19" s="8">
        <f t="shared" si="0"/>
        <v>3.67</v>
      </c>
      <c r="M19">
        <v>0.5</v>
      </c>
      <c r="N19" s="8">
        <f t="shared" si="1"/>
        <v>3.67</v>
      </c>
    </row>
    <row r="20" spans="1:14" ht="80.25" customHeight="1" thickBot="1" x14ac:dyDescent="0.3">
      <c r="A20" s="132" t="s">
        <v>35</v>
      </c>
      <c r="B20" s="133"/>
      <c r="C20" s="120" t="s">
        <v>38</v>
      </c>
      <c r="D20" s="121"/>
      <c r="E20" s="6" t="s">
        <v>2</v>
      </c>
      <c r="F20" s="120" t="s">
        <v>3</v>
      </c>
      <c r="G20" s="121"/>
      <c r="H20" s="120" t="s">
        <v>39</v>
      </c>
      <c r="I20" s="121"/>
      <c r="J20" s="4" t="s">
        <v>40</v>
      </c>
      <c r="K20">
        <v>0.5</v>
      </c>
      <c r="L20" s="8">
        <f t="shared" si="0"/>
        <v>3.67</v>
      </c>
      <c r="M20">
        <v>0.5</v>
      </c>
      <c r="N20" s="8">
        <f t="shared" si="1"/>
        <v>3.67</v>
      </c>
    </row>
    <row r="21" spans="1:14" ht="111" customHeight="1" thickBot="1" x14ac:dyDescent="0.3">
      <c r="A21" s="132" t="s">
        <v>35</v>
      </c>
      <c r="B21" s="133"/>
      <c r="C21" s="120" t="s">
        <v>41</v>
      </c>
      <c r="D21" s="121"/>
      <c r="E21" s="3" t="s">
        <v>2</v>
      </c>
      <c r="F21" s="120" t="s">
        <v>3</v>
      </c>
      <c r="G21" s="121"/>
      <c r="H21" s="120" t="s">
        <v>39</v>
      </c>
      <c r="I21" s="121"/>
      <c r="J21" s="4" t="s">
        <v>42</v>
      </c>
      <c r="K21">
        <v>0.5</v>
      </c>
      <c r="L21" s="8">
        <f t="shared" si="0"/>
        <v>3.67</v>
      </c>
      <c r="M21">
        <v>0.5</v>
      </c>
      <c r="N21" s="8">
        <f t="shared" si="1"/>
        <v>3.67</v>
      </c>
    </row>
    <row r="22" spans="1:14" ht="59.25" customHeight="1" thickBot="1" x14ac:dyDescent="0.3">
      <c r="A22" s="132" t="s">
        <v>35</v>
      </c>
      <c r="B22" s="133"/>
      <c r="C22" s="120" t="s">
        <v>43</v>
      </c>
      <c r="D22" s="121"/>
      <c r="E22" s="3" t="s">
        <v>2</v>
      </c>
      <c r="F22" s="120" t="s">
        <v>3</v>
      </c>
      <c r="G22" s="121"/>
      <c r="H22" s="120" t="s">
        <v>39</v>
      </c>
      <c r="I22" s="121"/>
      <c r="J22" s="4" t="s">
        <v>44</v>
      </c>
      <c r="K22">
        <v>0.5</v>
      </c>
      <c r="L22" s="8">
        <f t="shared" si="0"/>
        <v>3.67</v>
      </c>
      <c r="M22">
        <v>0.5</v>
      </c>
      <c r="N22" s="8">
        <f t="shared" si="1"/>
        <v>3.67</v>
      </c>
    </row>
    <row r="23" spans="1:14" ht="78" customHeight="1" thickBot="1" x14ac:dyDescent="0.3">
      <c r="A23" s="132" t="s">
        <v>35</v>
      </c>
      <c r="B23" s="133"/>
      <c r="C23" s="120" t="s">
        <v>45</v>
      </c>
      <c r="D23" s="121"/>
      <c r="E23" s="3" t="s">
        <v>2</v>
      </c>
      <c r="F23" s="120" t="s">
        <v>3</v>
      </c>
      <c r="G23" s="121"/>
      <c r="H23" s="120" t="s">
        <v>39</v>
      </c>
      <c r="I23" s="121"/>
      <c r="J23" s="4" t="s">
        <v>11</v>
      </c>
      <c r="K23">
        <v>0.5</v>
      </c>
      <c r="L23" s="8">
        <f t="shared" si="0"/>
        <v>3.67</v>
      </c>
      <c r="M23">
        <v>1</v>
      </c>
      <c r="N23" s="8">
        <f t="shared" si="1"/>
        <v>7.34</v>
      </c>
    </row>
    <row r="24" spans="1:14" ht="75.75" customHeight="1" thickBot="1" x14ac:dyDescent="0.3">
      <c r="A24" s="132" t="s">
        <v>46</v>
      </c>
      <c r="B24" s="133"/>
      <c r="C24" s="120" t="s">
        <v>14</v>
      </c>
      <c r="D24" s="121"/>
      <c r="E24" s="3" t="s">
        <v>2</v>
      </c>
      <c r="F24" s="120" t="s">
        <v>3</v>
      </c>
      <c r="G24" s="121"/>
      <c r="H24" s="120" t="s">
        <v>47</v>
      </c>
      <c r="I24" s="121"/>
      <c r="J24" s="4" t="s">
        <v>72</v>
      </c>
      <c r="K24">
        <v>0.5</v>
      </c>
      <c r="L24" s="8">
        <f t="shared" si="0"/>
        <v>3.67</v>
      </c>
      <c r="M24">
        <v>0.5</v>
      </c>
      <c r="N24" s="8">
        <f t="shared" si="1"/>
        <v>3.67</v>
      </c>
    </row>
    <row r="25" spans="1:14" ht="58.5" customHeight="1" thickBot="1" x14ac:dyDescent="0.3">
      <c r="A25" s="132" t="s">
        <v>46</v>
      </c>
      <c r="B25" s="133"/>
      <c r="C25" s="120" t="s">
        <v>16</v>
      </c>
      <c r="D25" s="121"/>
      <c r="E25" s="6" t="s">
        <v>2</v>
      </c>
      <c r="F25" s="120" t="s">
        <v>3</v>
      </c>
      <c r="G25" s="121"/>
      <c r="H25" s="120" t="s">
        <v>39</v>
      </c>
      <c r="I25" s="121"/>
      <c r="J25" s="4" t="s">
        <v>48</v>
      </c>
      <c r="K25">
        <v>0.5</v>
      </c>
      <c r="L25" s="8">
        <f t="shared" si="0"/>
        <v>3.67</v>
      </c>
      <c r="M25">
        <v>0.5</v>
      </c>
      <c r="N25" s="8">
        <f t="shared" si="1"/>
        <v>3.67</v>
      </c>
    </row>
    <row r="26" spans="1:14" ht="77.25" customHeight="1" thickBot="1" x14ac:dyDescent="0.3">
      <c r="A26" s="132" t="s">
        <v>46</v>
      </c>
      <c r="B26" s="133"/>
      <c r="C26" s="120" t="s">
        <v>12</v>
      </c>
      <c r="D26" s="121"/>
      <c r="E26" s="3" t="s">
        <v>2</v>
      </c>
      <c r="F26" s="120" t="s">
        <v>3</v>
      </c>
      <c r="G26" s="121"/>
      <c r="H26" s="120" t="s">
        <v>47</v>
      </c>
      <c r="I26" s="121"/>
      <c r="J26" s="4" t="s">
        <v>49</v>
      </c>
      <c r="K26">
        <v>0.5</v>
      </c>
      <c r="L26" s="8">
        <f t="shared" si="0"/>
        <v>3.67</v>
      </c>
      <c r="M26">
        <v>0.5</v>
      </c>
      <c r="N26" s="8">
        <f t="shared" si="1"/>
        <v>3.67</v>
      </c>
    </row>
    <row r="27" spans="1:14" ht="75.75" customHeight="1" thickBot="1" x14ac:dyDescent="0.3">
      <c r="A27" s="132" t="s">
        <v>46</v>
      </c>
      <c r="B27" s="133"/>
      <c r="C27" s="120" t="s">
        <v>45</v>
      </c>
      <c r="D27" s="121"/>
      <c r="E27" s="3" t="s">
        <v>2</v>
      </c>
      <c r="F27" s="120" t="s">
        <v>3</v>
      </c>
      <c r="G27" s="121"/>
      <c r="H27" s="120" t="s">
        <v>37</v>
      </c>
      <c r="I27" s="121"/>
      <c r="J27" s="4" t="s">
        <v>11</v>
      </c>
      <c r="K27">
        <v>0.5</v>
      </c>
      <c r="L27" s="8">
        <f t="shared" si="0"/>
        <v>3.67</v>
      </c>
      <c r="M27">
        <v>0.5</v>
      </c>
      <c r="N27" s="8">
        <f t="shared" si="1"/>
        <v>3.67</v>
      </c>
    </row>
    <row r="28" spans="1:14" ht="72" customHeight="1" thickBot="1" x14ac:dyDescent="0.3">
      <c r="A28" s="132" t="s">
        <v>50</v>
      </c>
      <c r="B28" s="133"/>
      <c r="C28" s="120" t="s">
        <v>14</v>
      </c>
      <c r="D28" s="121"/>
      <c r="E28" s="3" t="s">
        <v>2</v>
      </c>
      <c r="F28" s="120" t="s">
        <v>3</v>
      </c>
      <c r="G28" s="121"/>
      <c r="H28" s="120" t="s">
        <v>47</v>
      </c>
      <c r="I28" s="121"/>
      <c r="J28" s="4" t="s">
        <v>51</v>
      </c>
      <c r="K28">
        <v>0.5</v>
      </c>
      <c r="L28" s="8">
        <f t="shared" si="0"/>
        <v>3.67</v>
      </c>
      <c r="M28">
        <v>0.5</v>
      </c>
      <c r="N28" s="8">
        <f t="shared" si="1"/>
        <v>3.67</v>
      </c>
    </row>
    <row r="29" spans="1:14" ht="66" customHeight="1" thickBot="1" x14ac:dyDescent="0.3">
      <c r="A29" s="132" t="s">
        <v>50</v>
      </c>
      <c r="B29" s="133"/>
      <c r="C29" s="120" t="s">
        <v>16</v>
      </c>
      <c r="D29" s="121"/>
      <c r="E29" s="3" t="s">
        <v>2</v>
      </c>
      <c r="F29" s="120" t="s">
        <v>3</v>
      </c>
      <c r="G29" s="121"/>
      <c r="H29" s="120" t="s">
        <v>39</v>
      </c>
      <c r="I29" s="121"/>
      <c r="J29" s="4" t="s">
        <v>52</v>
      </c>
      <c r="K29">
        <v>0.5</v>
      </c>
      <c r="L29" s="8">
        <f t="shared" si="0"/>
        <v>3.67</v>
      </c>
      <c r="M29">
        <v>0.5</v>
      </c>
      <c r="N29" s="8">
        <f t="shared" si="1"/>
        <v>3.67</v>
      </c>
    </row>
    <row r="30" spans="1:14" ht="69" customHeight="1" thickBot="1" x14ac:dyDescent="0.3">
      <c r="A30" s="132" t="s">
        <v>50</v>
      </c>
      <c r="B30" s="133"/>
      <c r="C30" s="120" t="s">
        <v>12</v>
      </c>
      <c r="D30" s="121"/>
      <c r="E30" s="3" t="s">
        <v>2</v>
      </c>
      <c r="F30" s="120" t="s">
        <v>3</v>
      </c>
      <c r="G30" s="121"/>
      <c r="H30" s="120" t="s">
        <v>47</v>
      </c>
      <c r="I30" s="121"/>
      <c r="J30" s="4" t="s">
        <v>73</v>
      </c>
      <c r="K30">
        <v>0.5</v>
      </c>
      <c r="L30" s="8">
        <f t="shared" si="0"/>
        <v>3.67</v>
      </c>
      <c r="M30">
        <v>0.5</v>
      </c>
      <c r="N30" s="8">
        <f t="shared" si="1"/>
        <v>3.67</v>
      </c>
    </row>
    <row r="31" spans="1:14" ht="75.75" customHeight="1" thickBot="1" x14ac:dyDescent="0.3">
      <c r="A31" s="132" t="s">
        <v>50</v>
      </c>
      <c r="B31" s="133"/>
      <c r="C31" s="120" t="s">
        <v>45</v>
      </c>
      <c r="D31" s="121"/>
      <c r="E31" s="6" t="s">
        <v>2</v>
      </c>
      <c r="F31" s="120" t="s">
        <v>3</v>
      </c>
      <c r="G31" s="121"/>
      <c r="H31" s="120" t="s">
        <v>37</v>
      </c>
      <c r="I31" s="121"/>
      <c r="J31" s="4" t="s">
        <v>11</v>
      </c>
      <c r="K31">
        <v>0.5</v>
      </c>
      <c r="L31" s="8">
        <f t="shared" si="0"/>
        <v>3.67</v>
      </c>
      <c r="M31">
        <v>1.5</v>
      </c>
      <c r="N31" s="8">
        <f t="shared" si="1"/>
        <v>11.01</v>
      </c>
    </row>
    <row r="32" spans="1:14" ht="43.5" customHeight="1" thickBot="1" x14ac:dyDescent="0.3">
      <c r="A32" s="124" t="s">
        <v>53</v>
      </c>
      <c r="B32" s="125"/>
      <c r="C32" s="120" t="s">
        <v>54</v>
      </c>
      <c r="D32" s="121"/>
      <c r="E32" s="3" t="s">
        <v>2</v>
      </c>
      <c r="F32" s="120" t="s">
        <v>3</v>
      </c>
      <c r="G32" s="121"/>
      <c r="H32" s="120" t="s">
        <v>19</v>
      </c>
      <c r="I32" s="121"/>
      <c r="J32" s="4" t="s">
        <v>55</v>
      </c>
      <c r="K32">
        <v>0.5</v>
      </c>
      <c r="L32" s="8">
        <f t="shared" si="0"/>
        <v>3.67</v>
      </c>
      <c r="M32">
        <v>0.5</v>
      </c>
      <c r="N32" s="8">
        <f t="shared" si="1"/>
        <v>3.67</v>
      </c>
    </row>
    <row r="33" spans="1:14" ht="36.75" customHeight="1" thickBot="1" x14ac:dyDescent="0.3">
      <c r="A33" s="124" t="s">
        <v>53</v>
      </c>
      <c r="B33" s="125"/>
      <c r="C33" s="120" t="s">
        <v>56</v>
      </c>
      <c r="D33" s="121"/>
      <c r="E33" s="3" t="s">
        <v>2</v>
      </c>
      <c r="F33" s="120" t="s">
        <v>3</v>
      </c>
      <c r="G33" s="121"/>
      <c r="H33" s="120" t="s">
        <v>4</v>
      </c>
      <c r="I33" s="121"/>
      <c r="J33" s="4" t="s">
        <v>57</v>
      </c>
      <c r="K33">
        <v>2</v>
      </c>
      <c r="L33" s="8">
        <f t="shared" si="0"/>
        <v>14.68</v>
      </c>
      <c r="M33">
        <v>2</v>
      </c>
      <c r="N33" s="8">
        <f t="shared" si="1"/>
        <v>14.68</v>
      </c>
    </row>
    <row r="34" spans="1:14" ht="39" customHeight="1" thickBot="1" x14ac:dyDescent="0.3">
      <c r="A34" s="124" t="s">
        <v>53</v>
      </c>
      <c r="B34" s="125"/>
      <c r="C34" s="120" t="s">
        <v>58</v>
      </c>
      <c r="D34" s="121"/>
      <c r="E34" s="3" t="s">
        <v>2</v>
      </c>
      <c r="F34" s="120" t="s">
        <v>3</v>
      </c>
      <c r="G34" s="121"/>
      <c r="H34" s="120" t="s">
        <v>19</v>
      </c>
      <c r="I34" s="121"/>
      <c r="J34" s="4" t="s">
        <v>74</v>
      </c>
      <c r="K34">
        <v>1</v>
      </c>
      <c r="L34" s="8">
        <f t="shared" si="0"/>
        <v>7.34</v>
      </c>
      <c r="M34">
        <v>1</v>
      </c>
      <c r="N34" s="8">
        <f t="shared" si="1"/>
        <v>7.34</v>
      </c>
    </row>
    <row r="35" spans="1:14" ht="56.25" customHeight="1" thickBot="1" x14ac:dyDescent="0.3">
      <c r="A35" s="124" t="s">
        <v>53</v>
      </c>
      <c r="B35" s="125"/>
      <c r="C35" s="120" t="s">
        <v>59</v>
      </c>
      <c r="D35" s="121"/>
      <c r="E35" s="3" t="s">
        <v>2</v>
      </c>
      <c r="F35" s="120" t="s">
        <v>3</v>
      </c>
      <c r="G35" s="121"/>
      <c r="H35" s="120" t="s">
        <v>19</v>
      </c>
      <c r="I35" s="121"/>
      <c r="J35" s="4" t="s">
        <v>75</v>
      </c>
      <c r="K35">
        <v>2</v>
      </c>
      <c r="L35" s="8">
        <f t="shared" si="0"/>
        <v>14.68</v>
      </c>
      <c r="M35">
        <v>3</v>
      </c>
      <c r="N35" s="8">
        <f t="shared" si="1"/>
        <v>22.02</v>
      </c>
    </row>
    <row r="36" spans="1:14" ht="45.75" customHeight="1" thickBot="1" x14ac:dyDescent="0.3">
      <c r="A36" s="124" t="s">
        <v>60</v>
      </c>
      <c r="B36" s="125"/>
      <c r="C36" s="120" t="s">
        <v>61</v>
      </c>
      <c r="D36" s="121"/>
      <c r="E36" s="3" t="s">
        <v>2</v>
      </c>
      <c r="F36" s="120" t="s">
        <v>3</v>
      </c>
      <c r="G36" s="121"/>
      <c r="H36" s="120" t="s">
        <v>4</v>
      </c>
      <c r="I36" s="121"/>
      <c r="J36" s="4"/>
      <c r="K36">
        <v>2</v>
      </c>
      <c r="L36" s="8">
        <f t="shared" si="0"/>
        <v>14.68</v>
      </c>
      <c r="M36">
        <v>2.5</v>
      </c>
      <c r="N36" s="8">
        <f t="shared" si="1"/>
        <v>18.350000000000001</v>
      </c>
    </row>
    <row r="37" spans="1:14" ht="36" customHeight="1" thickBot="1" x14ac:dyDescent="0.3">
      <c r="A37" s="124" t="s">
        <v>60</v>
      </c>
      <c r="B37" s="125"/>
      <c r="C37" s="120" t="s">
        <v>62</v>
      </c>
      <c r="D37" s="121"/>
      <c r="E37" s="3" t="s">
        <v>2</v>
      </c>
      <c r="F37" s="120" t="s">
        <v>3</v>
      </c>
      <c r="G37" s="121"/>
      <c r="H37" s="120" t="s">
        <v>19</v>
      </c>
      <c r="I37" s="121"/>
      <c r="J37" s="4"/>
      <c r="K37">
        <v>0.5</v>
      </c>
      <c r="L37" s="8">
        <f t="shared" si="0"/>
        <v>3.67</v>
      </c>
      <c r="M37">
        <v>0.5</v>
      </c>
      <c r="N37" s="8">
        <f t="shared" si="1"/>
        <v>3.67</v>
      </c>
    </row>
    <row r="38" spans="1:14" ht="45.75" customHeight="1" thickBot="1" x14ac:dyDescent="0.3">
      <c r="A38" s="124" t="s">
        <v>60</v>
      </c>
      <c r="B38" s="125"/>
      <c r="C38" s="120" t="s">
        <v>63</v>
      </c>
      <c r="D38" s="121"/>
      <c r="E38" s="3" t="s">
        <v>2</v>
      </c>
      <c r="F38" s="120" t="s">
        <v>3</v>
      </c>
      <c r="G38" s="121"/>
      <c r="H38" s="120" t="s">
        <v>19</v>
      </c>
      <c r="I38" s="121"/>
      <c r="J38" s="4"/>
      <c r="K38">
        <v>0.5</v>
      </c>
      <c r="L38" s="8">
        <f t="shared" si="0"/>
        <v>3.67</v>
      </c>
      <c r="M38">
        <v>0.5</v>
      </c>
      <c r="N38" s="8">
        <f t="shared" si="1"/>
        <v>3.67</v>
      </c>
    </row>
    <row r="39" spans="1:14" ht="42" customHeight="1" x14ac:dyDescent="0.25">
      <c r="A39" s="126" t="s">
        <v>179</v>
      </c>
      <c r="B39" s="126"/>
      <c r="C39" s="126"/>
      <c r="D39" s="126"/>
      <c r="E39" s="126"/>
      <c r="F39" s="126"/>
      <c r="G39" s="126"/>
      <c r="H39" s="126"/>
      <c r="I39" s="126"/>
      <c r="J39" s="127"/>
      <c r="K39" s="15">
        <f>SUM(K2:K38)</f>
        <v>27</v>
      </c>
      <c r="L39" s="14">
        <f>SUM(L2:L38)</f>
        <v>198.17999999999998</v>
      </c>
      <c r="M39" s="15">
        <f>SUM(M2:M38)</f>
        <v>36.5</v>
      </c>
      <c r="N39" s="14">
        <f>SUM(N2:N38)</f>
        <v>267.90999999999991</v>
      </c>
    </row>
    <row r="40" spans="1:14" ht="15.75" customHeight="1" x14ac:dyDescent="0.25">
      <c r="A40" s="1"/>
      <c r="B40" s="1"/>
      <c r="C40" s="129"/>
      <c r="D40" s="129"/>
      <c r="E40" s="1"/>
      <c r="F40" s="1"/>
      <c r="G40" s="1"/>
      <c r="H40" s="129"/>
      <c r="I40" s="129"/>
      <c r="J40" s="1"/>
    </row>
    <row r="41" spans="1:14" ht="68.25" customHeight="1" x14ac:dyDescent="0.25">
      <c r="A41" s="1"/>
      <c r="B41" s="128"/>
      <c r="C41" s="128"/>
      <c r="D41" s="128"/>
      <c r="E41" s="128"/>
      <c r="F41" s="128"/>
      <c r="G41" s="5"/>
      <c r="H41" s="5"/>
      <c r="I41" s="5"/>
      <c r="J41" s="5"/>
    </row>
    <row r="42" spans="1:14" x14ac:dyDescent="0.25">
      <c r="A42" s="1"/>
      <c r="B42" s="129"/>
      <c r="C42" s="129"/>
      <c r="D42" s="129"/>
      <c r="E42" s="129"/>
      <c r="F42" s="129"/>
      <c r="G42" s="1"/>
      <c r="H42" s="1"/>
      <c r="I42" s="1"/>
      <c r="J42" s="1"/>
    </row>
    <row r="43" spans="1:14" x14ac:dyDescent="0.25">
      <c r="A43" s="1"/>
      <c r="B43" s="129"/>
      <c r="C43" s="129"/>
      <c r="D43" s="129"/>
      <c r="E43" s="129"/>
      <c r="F43" s="129"/>
      <c r="G43" s="1"/>
      <c r="H43" s="1"/>
      <c r="I43" s="1"/>
      <c r="J43" s="1"/>
    </row>
    <row r="44" spans="1:14" x14ac:dyDescent="0.25">
      <c r="A44" s="1"/>
      <c r="B44" s="129"/>
      <c r="C44" s="129"/>
      <c r="D44" s="129"/>
      <c r="E44" s="129"/>
      <c r="F44" s="129"/>
      <c r="G44" s="1"/>
      <c r="H44" s="1"/>
      <c r="I44" s="1"/>
      <c r="J44" s="1"/>
    </row>
    <row r="45" spans="1:14" x14ac:dyDescent="0.25">
      <c r="A45" s="1"/>
      <c r="B45" s="129"/>
      <c r="C45" s="129"/>
      <c r="D45" s="129"/>
      <c r="E45" s="129"/>
      <c r="F45" s="129"/>
      <c r="G45" s="1"/>
      <c r="H45" s="1"/>
      <c r="I45" s="1"/>
      <c r="J45" s="1"/>
    </row>
    <row r="46" spans="1:14" x14ac:dyDescent="0.25">
      <c r="A46" s="1"/>
      <c r="B46" s="129"/>
      <c r="C46" s="129"/>
      <c r="D46" s="7"/>
      <c r="E46" s="7"/>
      <c r="F46" s="7"/>
      <c r="G46" s="7"/>
      <c r="H46" s="7"/>
      <c r="I46" s="7"/>
      <c r="J46" s="7"/>
    </row>
    <row r="47" spans="1:14" x14ac:dyDescent="0.25">
      <c r="A47" s="134"/>
      <c r="B47" s="134"/>
      <c r="C47" s="134"/>
      <c r="D47" s="129"/>
      <c r="E47" s="129"/>
      <c r="F47" s="129"/>
      <c r="G47" s="1"/>
      <c r="H47" s="1"/>
      <c r="I47" s="1"/>
      <c r="J47" s="1"/>
    </row>
    <row r="48" spans="1:14" x14ac:dyDescent="0.25">
      <c r="A48" s="1"/>
      <c r="B48" s="129"/>
      <c r="C48" s="129"/>
      <c r="D48" s="129"/>
      <c r="E48" s="129"/>
      <c r="F48" s="129"/>
      <c r="G48" s="1"/>
      <c r="H48" s="1"/>
      <c r="I48" s="1"/>
      <c r="J48" s="1"/>
    </row>
    <row r="49" spans="1:10" x14ac:dyDescent="0.25">
      <c r="A49" s="1"/>
      <c r="B49" s="129"/>
      <c r="C49" s="129"/>
      <c r="D49" s="129"/>
      <c r="E49" s="129"/>
      <c r="F49" s="129"/>
      <c r="G49" s="1"/>
      <c r="H49" s="1"/>
      <c r="I49" s="1"/>
      <c r="J49" s="1"/>
    </row>
    <row r="50" spans="1:10" x14ac:dyDescent="0.25">
      <c r="A50" s="1"/>
      <c r="B50" s="129"/>
      <c r="C50" s="129"/>
      <c r="D50" s="129"/>
      <c r="E50" s="129"/>
      <c r="F50" s="129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5.75" customHeight="1" x14ac:dyDescent="0.25">
      <c r="A52" s="1"/>
      <c r="B52" s="129"/>
      <c r="C52" s="129"/>
      <c r="D52" s="129"/>
      <c r="E52" s="129"/>
      <c r="F52" s="129"/>
      <c r="G52" s="1"/>
      <c r="H52" s="1"/>
      <c r="I52" s="1"/>
      <c r="J52" s="1"/>
    </row>
    <row r="53" spans="1:10" x14ac:dyDescent="0.25">
      <c r="A53" s="1"/>
      <c r="B53" s="128"/>
      <c r="C53" s="128"/>
      <c r="D53" s="128"/>
      <c r="E53" s="128"/>
      <c r="F53" s="128"/>
      <c r="G53" s="5"/>
      <c r="H53" s="5"/>
      <c r="I53" s="5"/>
      <c r="J53" s="5"/>
    </row>
    <row r="54" spans="1:10" x14ac:dyDescent="0.25">
      <c r="A54" s="1"/>
      <c r="B54" s="129"/>
      <c r="C54" s="129"/>
      <c r="D54" s="129"/>
      <c r="E54" s="129"/>
      <c r="F54" s="129"/>
      <c r="G54" s="1"/>
      <c r="H54" s="1"/>
      <c r="I54" s="1"/>
      <c r="J54" s="1"/>
    </row>
    <row r="55" spans="1:10" x14ac:dyDescent="0.25">
      <c r="A55" s="1"/>
      <c r="B55" s="129"/>
      <c r="C55" s="129"/>
      <c r="D55" s="129"/>
      <c r="E55" s="129"/>
      <c r="F55" s="129"/>
      <c r="G55" s="1"/>
      <c r="H55" s="1"/>
      <c r="I55" s="1"/>
      <c r="J55" s="1"/>
    </row>
    <row r="56" spans="1:10" ht="15.75" customHeight="1" x14ac:dyDescent="0.25">
      <c r="A56" s="1"/>
      <c r="B56" s="129"/>
      <c r="C56" s="129"/>
      <c r="D56" s="129"/>
      <c r="E56" s="129"/>
      <c r="F56" s="129"/>
      <c r="G56" s="1"/>
      <c r="H56" s="1"/>
      <c r="I56" s="1"/>
      <c r="J56" s="1"/>
    </row>
    <row r="57" spans="1:10" ht="15.75" customHeight="1" x14ac:dyDescent="0.25">
      <c r="A57" s="1"/>
      <c r="B57" s="129"/>
      <c r="C57" s="129"/>
      <c r="D57" s="129"/>
      <c r="E57" s="129"/>
      <c r="F57" s="129"/>
      <c r="G57" s="1"/>
      <c r="H57" s="1"/>
      <c r="I57" s="1"/>
      <c r="J57" s="1"/>
    </row>
    <row r="58" spans="1:10" ht="15.75" customHeight="1" x14ac:dyDescent="0.25">
      <c r="A58" s="1"/>
      <c r="B58" s="129"/>
      <c r="C58" s="129"/>
      <c r="D58" s="7"/>
      <c r="E58" s="7"/>
      <c r="F58" s="7"/>
      <c r="G58" s="7"/>
      <c r="H58" s="7"/>
      <c r="I58" s="7"/>
      <c r="J58" s="7"/>
    </row>
    <row r="59" spans="1:10" ht="15.75" customHeight="1" x14ac:dyDescent="0.25">
      <c r="A59" s="134"/>
      <c r="B59" s="134"/>
      <c r="C59" s="134"/>
      <c r="D59" s="129"/>
      <c r="E59" s="129"/>
      <c r="F59" s="129"/>
      <c r="G59" s="1"/>
      <c r="H59" s="1"/>
      <c r="I59" s="1"/>
      <c r="J59" s="1"/>
    </row>
    <row r="60" spans="1:10" ht="15.75" customHeight="1" x14ac:dyDescent="0.25">
      <c r="A60" s="1"/>
      <c r="B60" s="129"/>
      <c r="C60" s="129"/>
      <c r="D60" s="129"/>
      <c r="E60" s="129"/>
      <c r="F60" s="129"/>
      <c r="G60" s="1"/>
      <c r="H60" s="1"/>
      <c r="I60" s="1"/>
      <c r="J60" s="1"/>
    </row>
    <row r="61" spans="1:10" ht="15.75" customHeight="1" x14ac:dyDescent="0.25">
      <c r="A61" s="1"/>
      <c r="B61" s="129"/>
      <c r="C61" s="129"/>
      <c r="D61" s="129"/>
      <c r="E61" s="129"/>
      <c r="F61" s="129"/>
      <c r="G61" s="1"/>
      <c r="H61" s="1"/>
      <c r="I61" s="1"/>
      <c r="J61" s="1"/>
    </row>
    <row r="62" spans="1:10" ht="15.75" customHeight="1" x14ac:dyDescent="0.25">
      <c r="A62" s="1"/>
      <c r="B62" s="129"/>
      <c r="C62" s="129"/>
      <c r="D62" s="129"/>
      <c r="E62" s="129"/>
      <c r="F62" s="129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29"/>
      <c r="C64" s="129"/>
      <c r="D64" s="129"/>
      <c r="E64" s="129"/>
      <c r="F64" s="129"/>
      <c r="G64" s="1"/>
      <c r="H64" s="1"/>
      <c r="I64" s="1"/>
      <c r="J64" s="1"/>
    </row>
    <row r="65" spans="1:10" x14ac:dyDescent="0.25">
      <c r="A65" s="1"/>
      <c r="B65" s="128"/>
      <c r="C65" s="128"/>
      <c r="D65" s="128"/>
      <c r="E65" s="128"/>
      <c r="F65" s="128"/>
      <c r="G65" s="5"/>
      <c r="H65" s="5"/>
      <c r="I65" s="5"/>
      <c r="J65" s="5"/>
    </row>
    <row r="66" spans="1:10" x14ac:dyDescent="0.25">
      <c r="A66" s="1"/>
      <c r="B66" s="129"/>
      <c r="C66" s="129"/>
      <c r="D66" s="129"/>
      <c r="E66" s="129"/>
      <c r="F66" s="129"/>
      <c r="G66" s="1"/>
      <c r="H66" s="1"/>
      <c r="I66" s="1"/>
      <c r="J66" s="1"/>
    </row>
    <row r="67" spans="1:10" x14ac:dyDescent="0.25">
      <c r="A67" s="1"/>
      <c r="B67" s="129"/>
      <c r="C67" s="129"/>
      <c r="D67" s="129"/>
      <c r="E67" s="129"/>
      <c r="F67" s="129"/>
      <c r="G67" s="1"/>
      <c r="H67" s="1"/>
      <c r="I67" s="1"/>
      <c r="J67" s="1"/>
    </row>
    <row r="68" spans="1:10" x14ac:dyDescent="0.25">
      <c r="A68" s="1"/>
      <c r="B68" s="129"/>
      <c r="C68" s="129"/>
      <c r="D68" s="129"/>
      <c r="E68" s="129"/>
      <c r="F68" s="129"/>
      <c r="G68" s="1"/>
      <c r="H68" s="1"/>
      <c r="I68" s="1"/>
      <c r="J68" s="1"/>
    </row>
    <row r="69" spans="1:10" ht="15.75" customHeight="1" x14ac:dyDescent="0.25">
      <c r="A69" s="1"/>
      <c r="B69" s="129"/>
      <c r="C69" s="129"/>
      <c r="D69" s="129"/>
      <c r="E69" s="129"/>
      <c r="F69" s="129"/>
      <c r="G69" s="1"/>
      <c r="H69" s="1"/>
      <c r="I69" s="1"/>
      <c r="J69" s="1"/>
    </row>
    <row r="70" spans="1:10" x14ac:dyDescent="0.25">
      <c r="A70" s="1"/>
      <c r="B70" s="129"/>
      <c r="C70" s="129"/>
      <c r="D70" s="7"/>
      <c r="E70" s="7"/>
      <c r="F70" s="7"/>
      <c r="G70" s="7"/>
      <c r="H70" s="7"/>
      <c r="I70" s="7"/>
      <c r="J70" s="7"/>
    </row>
    <row r="71" spans="1:10" x14ac:dyDescent="0.25">
      <c r="A71" s="134"/>
      <c r="B71" s="134"/>
      <c r="C71" s="134"/>
      <c r="D71" s="129"/>
      <c r="E71" s="129"/>
      <c r="F71" s="129"/>
      <c r="G71" s="1"/>
      <c r="H71" s="1"/>
      <c r="I71" s="1"/>
      <c r="J71" s="1"/>
    </row>
    <row r="72" spans="1:10" x14ac:dyDescent="0.25">
      <c r="A72" s="1"/>
      <c r="B72" s="129"/>
      <c r="C72" s="129"/>
      <c r="D72" s="129"/>
      <c r="E72" s="129"/>
      <c r="F72" s="129"/>
      <c r="G72" s="1"/>
      <c r="H72" s="1"/>
      <c r="I72" s="1"/>
      <c r="J72" s="1"/>
    </row>
    <row r="73" spans="1:10" x14ac:dyDescent="0.25">
      <c r="A73" s="1"/>
      <c r="B73" s="129"/>
      <c r="C73" s="129"/>
      <c r="D73" s="129"/>
      <c r="E73" s="129"/>
      <c r="F73" s="129"/>
      <c r="G73" s="1"/>
      <c r="H73" s="1"/>
      <c r="I73" s="1"/>
      <c r="J73" s="1"/>
    </row>
    <row r="74" spans="1:10" x14ac:dyDescent="0.25">
      <c r="A74" s="1"/>
      <c r="B74" s="129"/>
      <c r="C74" s="129"/>
      <c r="D74" s="129"/>
      <c r="E74" s="129"/>
      <c r="F74" s="129"/>
      <c r="G74" s="1"/>
      <c r="H74" s="1"/>
      <c r="I74" s="1"/>
      <c r="J74" s="1"/>
    </row>
    <row r="75" spans="1:10" x14ac:dyDescent="0.25">
      <c r="A75" s="1"/>
      <c r="B75" s="129"/>
      <c r="C75" s="129"/>
      <c r="D75" s="129"/>
      <c r="E75" s="129"/>
      <c r="F75" s="129"/>
      <c r="G75" s="1"/>
      <c r="H75" s="1"/>
      <c r="I75" s="1"/>
      <c r="J75" s="1"/>
    </row>
    <row r="76" spans="1:10" ht="25.5" customHeight="1" x14ac:dyDescent="0.25">
      <c r="A76" s="1"/>
      <c r="B76" s="128"/>
      <c r="C76" s="128"/>
      <c r="D76" s="128"/>
      <c r="E76" s="128"/>
      <c r="F76" s="128"/>
      <c r="G76" s="5"/>
      <c r="H76" s="5"/>
      <c r="I76" s="5"/>
      <c r="J76" s="5"/>
    </row>
    <row r="77" spans="1:10" ht="25.5" customHeight="1" x14ac:dyDescent="0.25"/>
    <row r="78" spans="1:10" ht="25.5" customHeight="1" x14ac:dyDescent="0.25"/>
    <row r="79" spans="1:10" ht="25.5" customHeight="1" x14ac:dyDescent="0.25"/>
    <row r="80" spans="1:10" ht="25.5" customHeight="1" x14ac:dyDescent="0.25"/>
  </sheetData>
  <mergeCells count="216">
    <mergeCell ref="B64:C64"/>
    <mergeCell ref="D64:F64"/>
    <mergeCell ref="B65:F65"/>
    <mergeCell ref="B70:C70"/>
    <mergeCell ref="A71:C71"/>
    <mergeCell ref="D71:F71"/>
    <mergeCell ref="B68:C68"/>
    <mergeCell ref="D68:F68"/>
    <mergeCell ref="B69:C69"/>
    <mergeCell ref="D69:F69"/>
    <mergeCell ref="B66:C66"/>
    <mergeCell ref="D66:F66"/>
    <mergeCell ref="B67:C67"/>
    <mergeCell ref="D67:F67"/>
    <mergeCell ref="B75:C75"/>
    <mergeCell ref="D75:F75"/>
    <mergeCell ref="B76:F76"/>
    <mergeCell ref="B74:C74"/>
    <mergeCell ref="D74:F74"/>
    <mergeCell ref="B72:C72"/>
    <mergeCell ref="D72:F72"/>
    <mergeCell ref="B73:C73"/>
    <mergeCell ref="D73:F73"/>
    <mergeCell ref="B62:C62"/>
    <mergeCell ref="D62:F62"/>
    <mergeCell ref="B61:C61"/>
    <mergeCell ref="D61:F61"/>
    <mergeCell ref="A59:C59"/>
    <mergeCell ref="D59:F59"/>
    <mergeCell ref="B60:C60"/>
    <mergeCell ref="D60:F60"/>
    <mergeCell ref="B57:C57"/>
    <mergeCell ref="D57:F57"/>
    <mergeCell ref="B58:C58"/>
    <mergeCell ref="B55:C55"/>
    <mergeCell ref="D55:F55"/>
    <mergeCell ref="B56:C56"/>
    <mergeCell ref="D56:F56"/>
    <mergeCell ref="B53:F53"/>
    <mergeCell ref="B54:C54"/>
    <mergeCell ref="D54:F54"/>
    <mergeCell ref="B52:C52"/>
    <mergeCell ref="D52:F52"/>
    <mergeCell ref="B50:C50"/>
    <mergeCell ref="D50:F50"/>
    <mergeCell ref="B48:C48"/>
    <mergeCell ref="D48:F48"/>
    <mergeCell ref="B49:C49"/>
    <mergeCell ref="D49:F49"/>
    <mergeCell ref="B46:C46"/>
    <mergeCell ref="A47:C47"/>
    <mergeCell ref="D47:F47"/>
    <mergeCell ref="B44:C44"/>
    <mergeCell ref="D44:F44"/>
    <mergeCell ref="B45:C45"/>
    <mergeCell ref="D45:F45"/>
    <mergeCell ref="B43:C43"/>
    <mergeCell ref="D43:F43"/>
    <mergeCell ref="B41:F41"/>
    <mergeCell ref="B42:C42"/>
    <mergeCell ref="D42:F42"/>
    <mergeCell ref="C40:D40"/>
    <mergeCell ref="H40:I40"/>
    <mergeCell ref="A38:B38"/>
    <mergeCell ref="C38:D38"/>
    <mergeCell ref="F38:G38"/>
    <mergeCell ref="H38:I38"/>
    <mergeCell ref="A37:B37"/>
    <mergeCell ref="C37:D37"/>
    <mergeCell ref="F37:G37"/>
    <mergeCell ref="H37:I37"/>
    <mergeCell ref="A39:J39"/>
    <mergeCell ref="A36:B36"/>
    <mergeCell ref="C36:D36"/>
    <mergeCell ref="F36:G36"/>
    <mergeCell ref="H36:I36"/>
    <mergeCell ref="A35:B35"/>
    <mergeCell ref="C35:D35"/>
    <mergeCell ref="F35:G35"/>
    <mergeCell ref="H35:I35"/>
    <mergeCell ref="A34:B34"/>
    <mergeCell ref="C34:D34"/>
    <mergeCell ref="F34:G34"/>
    <mergeCell ref="H34:I34"/>
    <mergeCell ref="A33:B33"/>
    <mergeCell ref="C33:D33"/>
    <mergeCell ref="F33:G33"/>
    <mergeCell ref="H33:I33"/>
    <mergeCell ref="A32:B32"/>
    <mergeCell ref="C32:D32"/>
    <mergeCell ref="F32:G32"/>
    <mergeCell ref="H32:I32"/>
    <mergeCell ref="A31:B31"/>
    <mergeCell ref="C31:D31"/>
    <mergeCell ref="F31:G31"/>
    <mergeCell ref="H31:I31"/>
    <mergeCell ref="A30:B30"/>
    <mergeCell ref="C30:D30"/>
    <mergeCell ref="F30:G30"/>
    <mergeCell ref="H30:I30"/>
    <mergeCell ref="A29:B29"/>
    <mergeCell ref="C29:D29"/>
    <mergeCell ref="F29:G29"/>
    <mergeCell ref="H29:I29"/>
    <mergeCell ref="A28:B28"/>
    <mergeCell ref="C28:D28"/>
    <mergeCell ref="F28:G28"/>
    <mergeCell ref="H28:I28"/>
    <mergeCell ref="A27:B27"/>
    <mergeCell ref="C27:D27"/>
    <mergeCell ref="F27:G27"/>
    <mergeCell ref="H27:I27"/>
    <mergeCell ref="A26:B26"/>
    <mergeCell ref="C26:D26"/>
    <mergeCell ref="F26:G26"/>
    <mergeCell ref="H26:I26"/>
    <mergeCell ref="A25:B25"/>
    <mergeCell ref="C25:D25"/>
    <mergeCell ref="F25:G25"/>
    <mergeCell ref="H25:I25"/>
    <mergeCell ref="A24:B24"/>
    <mergeCell ref="C24:D24"/>
    <mergeCell ref="F24:G24"/>
    <mergeCell ref="H24:I24"/>
    <mergeCell ref="A23:B23"/>
    <mergeCell ref="C23:D23"/>
    <mergeCell ref="F23:G23"/>
    <mergeCell ref="H23:I23"/>
    <mergeCell ref="A22:B22"/>
    <mergeCell ref="C22:D22"/>
    <mergeCell ref="F22:G22"/>
    <mergeCell ref="H22:I22"/>
    <mergeCell ref="A21:B21"/>
    <mergeCell ref="C21:D21"/>
    <mergeCell ref="F21:G21"/>
    <mergeCell ref="H21:I21"/>
    <mergeCell ref="A20:B20"/>
    <mergeCell ref="C20:D20"/>
    <mergeCell ref="F20:G20"/>
    <mergeCell ref="H20:I20"/>
    <mergeCell ref="A19:B19"/>
    <mergeCell ref="C19:D19"/>
    <mergeCell ref="F19:G19"/>
    <mergeCell ref="H19:I19"/>
    <mergeCell ref="A18:B18"/>
    <mergeCell ref="C18:D18"/>
    <mergeCell ref="F18:G18"/>
    <mergeCell ref="H18:I18"/>
    <mergeCell ref="A17:B17"/>
    <mergeCell ref="C17:D17"/>
    <mergeCell ref="F17:G17"/>
    <mergeCell ref="H17:I17"/>
    <mergeCell ref="A16:B16"/>
    <mergeCell ref="C16:D16"/>
    <mergeCell ref="F16:G16"/>
    <mergeCell ref="H16:I16"/>
    <mergeCell ref="A15:B15"/>
    <mergeCell ref="C15:D15"/>
    <mergeCell ref="F15:G15"/>
    <mergeCell ref="H15:I15"/>
    <mergeCell ref="A14:B14"/>
    <mergeCell ref="C14:D14"/>
    <mergeCell ref="F14:G14"/>
    <mergeCell ref="H14:I14"/>
    <mergeCell ref="A13:B13"/>
    <mergeCell ref="C13:D13"/>
    <mergeCell ref="F13:G13"/>
    <mergeCell ref="H13:I13"/>
    <mergeCell ref="A12:B12"/>
    <mergeCell ref="C12:D12"/>
    <mergeCell ref="F12:G12"/>
    <mergeCell ref="H12:I12"/>
    <mergeCell ref="A11:B11"/>
    <mergeCell ref="C11:D11"/>
    <mergeCell ref="F11:G11"/>
    <mergeCell ref="H11:I11"/>
    <mergeCell ref="A10:B10"/>
    <mergeCell ref="C10:D10"/>
    <mergeCell ref="F10:G10"/>
    <mergeCell ref="H10:I10"/>
    <mergeCell ref="A9:B9"/>
    <mergeCell ref="C9:D9"/>
    <mergeCell ref="F9:G9"/>
    <mergeCell ref="H9:I9"/>
    <mergeCell ref="A8:B8"/>
    <mergeCell ref="C8:D8"/>
    <mergeCell ref="F8:G8"/>
    <mergeCell ref="H8:I8"/>
    <mergeCell ref="A7:B7"/>
    <mergeCell ref="C7:D7"/>
    <mergeCell ref="F7:G7"/>
    <mergeCell ref="H7:I7"/>
    <mergeCell ref="A6:B6"/>
    <mergeCell ref="C6:D6"/>
    <mergeCell ref="F6:G6"/>
    <mergeCell ref="H6:I6"/>
    <mergeCell ref="A5:B5"/>
    <mergeCell ref="C5:D5"/>
    <mergeCell ref="F5:G5"/>
    <mergeCell ref="H5:I5"/>
    <mergeCell ref="A4:B4"/>
    <mergeCell ref="C4:D4"/>
    <mergeCell ref="F4:G4"/>
    <mergeCell ref="H4:I4"/>
    <mergeCell ref="A3:B3"/>
    <mergeCell ref="C3:D3"/>
    <mergeCell ref="F3:G3"/>
    <mergeCell ref="H3:I3"/>
    <mergeCell ref="A2:B2"/>
    <mergeCell ref="C2:D2"/>
    <mergeCell ref="F2:G2"/>
    <mergeCell ref="H2:I2"/>
    <mergeCell ref="A1:B1"/>
    <mergeCell ref="C1:D1"/>
    <mergeCell ref="F1:G1"/>
    <mergeCell ref="H1:I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7"/>
  <sheetViews>
    <sheetView topLeftCell="A46" workbookViewId="0">
      <selection activeCell="H2" sqref="H2:J2"/>
    </sheetView>
  </sheetViews>
  <sheetFormatPr defaultRowHeight="15" x14ac:dyDescent="0.25"/>
  <cols>
    <col min="3" max="3" width="2.42578125" customWidth="1"/>
    <col min="4" max="4" width="2.28515625" hidden="1" customWidth="1"/>
    <col min="5" max="5" width="5.5703125" hidden="1" customWidth="1"/>
    <col min="6" max="6" width="6.28515625" hidden="1" customWidth="1"/>
    <col min="7" max="7" width="9.140625" hidden="1" customWidth="1"/>
    <col min="10" max="10" width="2" customWidth="1"/>
    <col min="12" max="12" width="0.42578125" customWidth="1"/>
    <col min="14" max="14" width="3" customWidth="1"/>
    <col min="17" max="17" width="2.7109375" customWidth="1"/>
    <col min="23" max="23" width="11.85546875" customWidth="1"/>
  </cols>
  <sheetData>
    <row r="1" spans="1:25" ht="15.75" thickBot="1" x14ac:dyDescent="0.3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"/>
      <c r="N1" s="1"/>
      <c r="O1" s="1"/>
      <c r="P1" s="129"/>
      <c r="Q1" s="129"/>
      <c r="R1" s="129"/>
      <c r="S1" s="129"/>
      <c r="T1" s="129"/>
      <c r="U1" s="129"/>
    </row>
    <row r="2" spans="1:25" ht="38.25" customHeight="1" thickBot="1" x14ac:dyDescent="0.3">
      <c r="A2" s="122" t="s">
        <v>170</v>
      </c>
      <c r="B2" s="135"/>
      <c r="C2" s="135"/>
      <c r="D2" s="135"/>
      <c r="E2" s="135"/>
      <c r="F2" s="135"/>
      <c r="G2" s="123"/>
      <c r="H2" s="122" t="s">
        <v>65</v>
      </c>
      <c r="I2" s="135"/>
      <c r="J2" s="123"/>
      <c r="K2" s="122" t="s">
        <v>66</v>
      </c>
      <c r="L2" s="123"/>
      <c r="M2" s="122" t="s">
        <v>171</v>
      </c>
      <c r="N2" s="123"/>
      <c r="O2" s="122" t="s">
        <v>172</v>
      </c>
      <c r="P2" s="135"/>
      <c r="Q2" s="123"/>
      <c r="R2" s="122" t="s">
        <v>173</v>
      </c>
      <c r="S2" s="135"/>
      <c r="T2" s="135"/>
      <c r="U2" s="123"/>
      <c r="V2" s="2" t="s">
        <v>76</v>
      </c>
      <c r="W2" s="11" t="s">
        <v>77</v>
      </c>
      <c r="X2" s="2" t="s">
        <v>78</v>
      </c>
      <c r="Y2" s="2" t="s">
        <v>79</v>
      </c>
    </row>
    <row r="3" spans="1:25" ht="51.75" customHeight="1" thickBot="1" x14ac:dyDescent="0.3">
      <c r="A3" s="120" t="s">
        <v>0</v>
      </c>
      <c r="B3" s="136"/>
      <c r="C3" s="136"/>
      <c r="D3" s="136"/>
      <c r="E3" s="136"/>
      <c r="F3" s="136"/>
      <c r="G3" s="121"/>
      <c r="H3" s="120" t="s">
        <v>110</v>
      </c>
      <c r="I3" s="136"/>
      <c r="J3" s="121"/>
      <c r="K3" s="120" t="s">
        <v>2</v>
      </c>
      <c r="L3" s="121"/>
      <c r="M3" s="120">
        <v>0</v>
      </c>
      <c r="N3" s="121"/>
      <c r="O3" s="120" t="s">
        <v>4</v>
      </c>
      <c r="P3" s="136"/>
      <c r="Q3" s="121"/>
      <c r="R3" s="137" t="s">
        <v>111</v>
      </c>
      <c r="S3" s="138"/>
      <c r="T3" s="138"/>
      <c r="U3" s="139"/>
      <c r="V3" s="9">
        <v>1</v>
      </c>
      <c r="W3" s="24">
        <f>V3*7.34</f>
        <v>7.34</v>
      </c>
      <c r="X3" s="10">
        <v>0.5</v>
      </c>
      <c r="Y3" s="8">
        <f>X3*7.34</f>
        <v>3.67</v>
      </c>
    </row>
    <row r="4" spans="1:25" ht="64.5" customHeight="1" thickBot="1" x14ac:dyDescent="0.3">
      <c r="A4" s="140" t="s">
        <v>112</v>
      </c>
      <c r="B4" s="141"/>
      <c r="C4" s="141"/>
      <c r="D4" s="141"/>
      <c r="E4" s="141"/>
      <c r="F4" s="141"/>
      <c r="G4" s="142"/>
      <c r="H4" s="120" t="s">
        <v>45</v>
      </c>
      <c r="I4" s="136"/>
      <c r="J4" s="121"/>
      <c r="K4" s="120" t="s">
        <v>2</v>
      </c>
      <c r="L4" s="121"/>
      <c r="M4" s="120">
        <v>0</v>
      </c>
      <c r="N4" s="121"/>
      <c r="O4" s="120" t="s">
        <v>39</v>
      </c>
      <c r="P4" s="136"/>
      <c r="Q4" s="121"/>
      <c r="R4" s="137" t="s">
        <v>11</v>
      </c>
      <c r="S4" s="138"/>
      <c r="T4" s="138"/>
      <c r="U4" s="139"/>
      <c r="V4" s="22">
        <v>1</v>
      </c>
      <c r="W4" s="25">
        <f>V4*7.34</f>
        <v>7.34</v>
      </c>
      <c r="X4" s="27">
        <v>2.5</v>
      </c>
      <c r="Y4" s="31">
        <f t="shared" ref="Y4:Y46" si="0">X4*7.34</f>
        <v>18.350000000000001</v>
      </c>
    </row>
    <row r="5" spans="1:25" ht="93.75" customHeight="1" thickBot="1" x14ac:dyDescent="0.3">
      <c r="A5" s="140" t="s">
        <v>112</v>
      </c>
      <c r="B5" s="141"/>
      <c r="C5" s="141"/>
      <c r="D5" s="141"/>
      <c r="E5" s="141"/>
      <c r="F5" s="141"/>
      <c r="G5" s="142"/>
      <c r="H5" s="120" t="s">
        <v>41</v>
      </c>
      <c r="I5" s="136"/>
      <c r="J5" s="121"/>
      <c r="K5" s="120" t="s">
        <v>2</v>
      </c>
      <c r="L5" s="121"/>
      <c r="M5" s="120">
        <v>0</v>
      </c>
      <c r="N5" s="121"/>
      <c r="O5" s="120" t="s">
        <v>37</v>
      </c>
      <c r="P5" s="136"/>
      <c r="Q5" s="121"/>
      <c r="R5" s="137" t="s">
        <v>113</v>
      </c>
      <c r="S5" s="138"/>
      <c r="T5" s="138"/>
      <c r="U5" s="139"/>
      <c r="V5" s="9">
        <v>0.5</v>
      </c>
      <c r="W5" s="25">
        <f>V5*7.34</f>
        <v>3.67</v>
      </c>
      <c r="X5" s="28">
        <v>0.5</v>
      </c>
      <c r="Y5" s="25">
        <f t="shared" si="0"/>
        <v>3.67</v>
      </c>
    </row>
    <row r="6" spans="1:25" ht="72.75" customHeight="1" thickBot="1" x14ac:dyDescent="0.3">
      <c r="A6" s="140" t="s">
        <v>112</v>
      </c>
      <c r="B6" s="141"/>
      <c r="C6" s="141"/>
      <c r="D6" s="141"/>
      <c r="E6" s="141"/>
      <c r="F6" s="141"/>
      <c r="G6" s="142"/>
      <c r="H6" s="120" t="s">
        <v>38</v>
      </c>
      <c r="I6" s="136"/>
      <c r="J6" s="121"/>
      <c r="K6" s="120" t="s">
        <v>2</v>
      </c>
      <c r="L6" s="121"/>
      <c r="M6" s="120">
        <v>0</v>
      </c>
      <c r="N6" s="121"/>
      <c r="O6" s="120" t="s">
        <v>39</v>
      </c>
      <c r="P6" s="136"/>
      <c r="Q6" s="121"/>
      <c r="R6" s="137" t="s">
        <v>114</v>
      </c>
      <c r="S6" s="138"/>
      <c r="T6" s="138"/>
      <c r="U6" s="139"/>
      <c r="V6" s="9">
        <v>0.5</v>
      </c>
      <c r="W6" s="25">
        <f t="shared" ref="W6:W46" si="1">V6*7.34</f>
        <v>3.67</v>
      </c>
      <c r="X6" s="28">
        <v>0.5</v>
      </c>
      <c r="Y6" s="25">
        <f t="shared" si="0"/>
        <v>3.67</v>
      </c>
    </row>
    <row r="7" spans="1:25" ht="69" customHeight="1" thickBot="1" x14ac:dyDescent="0.3">
      <c r="A7" s="140" t="s">
        <v>112</v>
      </c>
      <c r="B7" s="141"/>
      <c r="C7" s="141"/>
      <c r="D7" s="141"/>
      <c r="E7" s="141"/>
      <c r="F7" s="141"/>
      <c r="G7" s="142"/>
      <c r="H7" s="120" t="s">
        <v>36</v>
      </c>
      <c r="I7" s="136"/>
      <c r="J7" s="121"/>
      <c r="K7" s="120" t="s">
        <v>2</v>
      </c>
      <c r="L7" s="121"/>
      <c r="M7" s="120">
        <v>0</v>
      </c>
      <c r="N7" s="121"/>
      <c r="O7" s="120" t="s">
        <v>39</v>
      </c>
      <c r="P7" s="136"/>
      <c r="Q7" s="121"/>
      <c r="R7" s="137" t="s">
        <v>115</v>
      </c>
      <c r="S7" s="138"/>
      <c r="T7" s="138"/>
      <c r="U7" s="139"/>
      <c r="V7" s="20">
        <v>0.5</v>
      </c>
      <c r="W7" s="25">
        <f t="shared" si="1"/>
        <v>3.67</v>
      </c>
      <c r="X7" s="29">
        <v>1</v>
      </c>
      <c r="Y7" s="25">
        <f t="shared" si="0"/>
        <v>7.34</v>
      </c>
    </row>
    <row r="8" spans="1:25" ht="57" customHeight="1" thickBot="1" x14ac:dyDescent="0.3">
      <c r="A8" s="140" t="s">
        <v>112</v>
      </c>
      <c r="B8" s="141"/>
      <c r="C8" s="141"/>
      <c r="D8" s="141"/>
      <c r="E8" s="141"/>
      <c r="F8" s="141"/>
      <c r="G8" s="142"/>
      <c r="H8" s="120" t="s">
        <v>43</v>
      </c>
      <c r="I8" s="136"/>
      <c r="J8" s="121"/>
      <c r="K8" s="120" t="s">
        <v>2</v>
      </c>
      <c r="L8" s="121"/>
      <c r="M8" s="120">
        <v>0</v>
      </c>
      <c r="N8" s="121"/>
      <c r="O8" s="120" t="s">
        <v>27</v>
      </c>
      <c r="P8" s="136"/>
      <c r="Q8" s="121"/>
      <c r="R8" s="137" t="s">
        <v>116</v>
      </c>
      <c r="S8" s="138"/>
      <c r="T8" s="138"/>
      <c r="U8" s="139"/>
      <c r="V8" s="9">
        <v>0.5</v>
      </c>
      <c r="W8" s="25">
        <f t="shared" si="1"/>
        <v>3.67</v>
      </c>
      <c r="X8" s="28">
        <v>1</v>
      </c>
      <c r="Y8" s="25">
        <f t="shared" si="0"/>
        <v>7.34</v>
      </c>
    </row>
    <row r="9" spans="1:25" ht="48.75" customHeight="1" thickBot="1" x14ac:dyDescent="0.3">
      <c r="A9" s="140" t="s">
        <v>112</v>
      </c>
      <c r="B9" s="141"/>
      <c r="C9" s="141"/>
      <c r="D9" s="141"/>
      <c r="E9" s="141"/>
      <c r="F9" s="141"/>
      <c r="G9" s="142"/>
      <c r="H9" s="120" t="s">
        <v>117</v>
      </c>
      <c r="I9" s="136"/>
      <c r="J9" s="121"/>
      <c r="K9" s="120" t="s">
        <v>2</v>
      </c>
      <c r="L9" s="121"/>
      <c r="M9" s="120">
        <v>0</v>
      </c>
      <c r="N9" s="121"/>
      <c r="O9" s="120" t="s">
        <v>4</v>
      </c>
      <c r="P9" s="136"/>
      <c r="Q9" s="121"/>
      <c r="R9" s="137" t="s">
        <v>118</v>
      </c>
      <c r="S9" s="138"/>
      <c r="T9" s="138"/>
      <c r="U9" s="139"/>
      <c r="V9" s="20">
        <v>1</v>
      </c>
      <c r="W9" s="25">
        <f t="shared" si="1"/>
        <v>7.34</v>
      </c>
      <c r="X9" s="29">
        <v>1</v>
      </c>
      <c r="Y9" s="25">
        <f t="shared" si="0"/>
        <v>7.34</v>
      </c>
    </row>
    <row r="10" spans="1:25" ht="65.25" customHeight="1" thickBot="1" x14ac:dyDescent="0.3">
      <c r="A10" s="140" t="s">
        <v>119</v>
      </c>
      <c r="B10" s="141"/>
      <c r="C10" s="141"/>
      <c r="D10" s="141"/>
      <c r="E10" s="141"/>
      <c r="F10" s="141"/>
      <c r="G10" s="142"/>
      <c r="H10" s="120" t="s">
        <v>45</v>
      </c>
      <c r="I10" s="136"/>
      <c r="J10" s="121"/>
      <c r="K10" s="120" t="s">
        <v>2</v>
      </c>
      <c r="L10" s="121"/>
      <c r="M10" s="120">
        <v>0</v>
      </c>
      <c r="N10" s="121"/>
      <c r="O10" s="120" t="s">
        <v>37</v>
      </c>
      <c r="P10" s="136"/>
      <c r="Q10" s="121"/>
      <c r="R10" s="137" t="s">
        <v>11</v>
      </c>
      <c r="S10" s="138"/>
      <c r="T10" s="138"/>
      <c r="U10" s="139"/>
      <c r="V10" s="20">
        <v>1</v>
      </c>
      <c r="W10" s="25">
        <f t="shared" si="1"/>
        <v>7.34</v>
      </c>
      <c r="X10" s="29">
        <v>1.5</v>
      </c>
      <c r="Y10" s="25">
        <f t="shared" si="0"/>
        <v>11.01</v>
      </c>
    </row>
    <row r="11" spans="1:25" ht="38.25" customHeight="1" thickBot="1" x14ac:dyDescent="0.3">
      <c r="A11" s="140" t="s">
        <v>119</v>
      </c>
      <c r="B11" s="141"/>
      <c r="C11" s="141"/>
      <c r="D11" s="141"/>
      <c r="E11" s="141"/>
      <c r="F11" s="141"/>
      <c r="G11" s="142"/>
      <c r="H11" s="120" t="s">
        <v>120</v>
      </c>
      <c r="I11" s="136"/>
      <c r="J11" s="121"/>
      <c r="K11" s="120" t="s">
        <v>2</v>
      </c>
      <c r="L11" s="121"/>
      <c r="M11" s="120">
        <v>0</v>
      </c>
      <c r="N11" s="121"/>
      <c r="O11" s="120" t="s">
        <v>4</v>
      </c>
      <c r="P11" s="136"/>
      <c r="Q11" s="121"/>
      <c r="R11" s="137" t="s">
        <v>121</v>
      </c>
      <c r="S11" s="138"/>
      <c r="T11" s="138"/>
      <c r="U11" s="139"/>
      <c r="V11" s="9">
        <v>1.5</v>
      </c>
      <c r="W11" s="25">
        <f t="shared" si="1"/>
        <v>11.01</v>
      </c>
      <c r="X11" s="28">
        <v>2</v>
      </c>
      <c r="Y11" s="25">
        <f t="shared" si="0"/>
        <v>14.68</v>
      </c>
    </row>
    <row r="12" spans="1:25" ht="76.5" customHeight="1" thickBot="1" x14ac:dyDescent="0.3">
      <c r="A12" s="140" t="s">
        <v>119</v>
      </c>
      <c r="B12" s="141"/>
      <c r="C12" s="141"/>
      <c r="D12" s="141"/>
      <c r="E12" s="141"/>
      <c r="F12" s="141"/>
      <c r="G12" s="142"/>
      <c r="H12" s="120" t="s">
        <v>16</v>
      </c>
      <c r="I12" s="136"/>
      <c r="J12" s="121"/>
      <c r="K12" s="120" t="s">
        <v>2</v>
      </c>
      <c r="L12" s="121"/>
      <c r="M12" s="120">
        <v>0</v>
      </c>
      <c r="N12" s="121"/>
      <c r="O12" s="120" t="s">
        <v>39</v>
      </c>
      <c r="P12" s="136"/>
      <c r="Q12" s="121"/>
      <c r="R12" s="137" t="s">
        <v>122</v>
      </c>
      <c r="S12" s="138"/>
      <c r="T12" s="138"/>
      <c r="U12" s="139"/>
      <c r="V12" s="20">
        <v>2</v>
      </c>
      <c r="W12" s="25">
        <f t="shared" si="1"/>
        <v>14.68</v>
      </c>
      <c r="X12" s="29">
        <v>2</v>
      </c>
      <c r="Y12" s="25">
        <f t="shared" si="0"/>
        <v>14.68</v>
      </c>
    </row>
    <row r="13" spans="1:25" ht="77.25" customHeight="1" thickBot="1" x14ac:dyDescent="0.3">
      <c r="A13" s="140" t="s">
        <v>119</v>
      </c>
      <c r="B13" s="141"/>
      <c r="C13" s="141"/>
      <c r="D13" s="141"/>
      <c r="E13" s="141"/>
      <c r="F13" s="141"/>
      <c r="G13" s="142"/>
      <c r="H13" s="120" t="s">
        <v>14</v>
      </c>
      <c r="I13" s="136"/>
      <c r="J13" s="121"/>
      <c r="K13" s="120" t="s">
        <v>2</v>
      </c>
      <c r="L13" s="121"/>
      <c r="M13" s="120">
        <v>0</v>
      </c>
      <c r="N13" s="121"/>
      <c r="O13" s="120" t="s">
        <v>37</v>
      </c>
      <c r="P13" s="136"/>
      <c r="Q13" s="121"/>
      <c r="R13" s="137" t="s">
        <v>123</v>
      </c>
      <c r="S13" s="138"/>
      <c r="T13" s="138"/>
      <c r="U13" s="139"/>
      <c r="V13" s="9">
        <v>0.5</v>
      </c>
      <c r="W13" s="25">
        <f t="shared" si="1"/>
        <v>3.67</v>
      </c>
      <c r="X13" s="28">
        <v>0.5</v>
      </c>
      <c r="Y13" s="25">
        <f t="shared" si="0"/>
        <v>3.67</v>
      </c>
    </row>
    <row r="14" spans="1:25" ht="57.75" customHeight="1" thickBot="1" x14ac:dyDescent="0.3">
      <c r="A14" s="140" t="s">
        <v>119</v>
      </c>
      <c r="B14" s="141"/>
      <c r="C14" s="141"/>
      <c r="D14" s="141"/>
      <c r="E14" s="141"/>
      <c r="F14" s="141"/>
      <c r="G14" s="142"/>
      <c r="H14" s="120" t="s">
        <v>12</v>
      </c>
      <c r="I14" s="136"/>
      <c r="J14" s="121"/>
      <c r="K14" s="120" t="s">
        <v>2</v>
      </c>
      <c r="L14" s="121"/>
      <c r="M14" s="120">
        <v>0</v>
      </c>
      <c r="N14" s="121"/>
      <c r="O14" s="120" t="s">
        <v>37</v>
      </c>
      <c r="P14" s="136"/>
      <c r="Q14" s="121"/>
      <c r="R14" s="137" t="s">
        <v>174</v>
      </c>
      <c r="S14" s="138"/>
      <c r="T14" s="138"/>
      <c r="U14" s="139"/>
      <c r="V14" s="9">
        <v>0.5</v>
      </c>
      <c r="W14" s="25">
        <f t="shared" si="1"/>
        <v>3.67</v>
      </c>
      <c r="X14" s="28">
        <v>0.5</v>
      </c>
      <c r="Y14" s="25">
        <f t="shared" si="0"/>
        <v>3.67</v>
      </c>
    </row>
    <row r="15" spans="1:25" ht="61.5" customHeight="1" thickBot="1" x14ac:dyDescent="0.3">
      <c r="A15" s="140" t="s">
        <v>124</v>
      </c>
      <c r="B15" s="141"/>
      <c r="C15" s="141"/>
      <c r="D15" s="141"/>
      <c r="E15" s="141"/>
      <c r="F15" s="141"/>
      <c r="G15" s="142"/>
      <c r="H15" s="120" t="s">
        <v>45</v>
      </c>
      <c r="I15" s="136"/>
      <c r="J15" s="121"/>
      <c r="K15" s="120" t="s">
        <v>2</v>
      </c>
      <c r="L15" s="121"/>
      <c r="M15" s="120">
        <v>0</v>
      </c>
      <c r="N15" s="121"/>
      <c r="O15" s="120" t="s">
        <v>39</v>
      </c>
      <c r="P15" s="136"/>
      <c r="Q15" s="121"/>
      <c r="R15" s="137" t="s">
        <v>11</v>
      </c>
      <c r="S15" s="138"/>
      <c r="T15" s="138"/>
      <c r="U15" s="139"/>
      <c r="V15" s="9">
        <v>0.5</v>
      </c>
      <c r="W15" s="25">
        <f t="shared" si="1"/>
        <v>3.67</v>
      </c>
      <c r="X15" s="28">
        <v>1</v>
      </c>
      <c r="Y15" s="25">
        <f t="shared" si="0"/>
        <v>7.34</v>
      </c>
    </row>
    <row r="16" spans="1:25" ht="69" customHeight="1" thickBot="1" x14ac:dyDescent="0.3">
      <c r="A16" s="140" t="s">
        <v>124</v>
      </c>
      <c r="B16" s="141"/>
      <c r="C16" s="141"/>
      <c r="D16" s="141"/>
      <c r="E16" s="141"/>
      <c r="F16" s="141"/>
      <c r="G16" s="142"/>
      <c r="H16" s="120" t="s">
        <v>16</v>
      </c>
      <c r="I16" s="136"/>
      <c r="J16" s="121"/>
      <c r="K16" s="120" t="s">
        <v>2</v>
      </c>
      <c r="L16" s="121"/>
      <c r="M16" s="120">
        <v>0</v>
      </c>
      <c r="N16" s="121"/>
      <c r="O16" s="120" t="s">
        <v>39</v>
      </c>
      <c r="P16" s="136"/>
      <c r="Q16" s="121"/>
      <c r="R16" s="137" t="s">
        <v>125</v>
      </c>
      <c r="S16" s="138"/>
      <c r="T16" s="138"/>
      <c r="U16" s="139"/>
      <c r="V16" s="20">
        <v>1</v>
      </c>
      <c r="W16" s="25">
        <f t="shared" si="1"/>
        <v>7.34</v>
      </c>
      <c r="X16" s="29">
        <v>1</v>
      </c>
      <c r="Y16" s="25">
        <f t="shared" si="0"/>
        <v>7.34</v>
      </c>
    </row>
    <row r="17" spans="1:25" ht="75" customHeight="1" thickBot="1" x14ac:dyDescent="0.3">
      <c r="A17" s="140" t="s">
        <v>124</v>
      </c>
      <c r="B17" s="141"/>
      <c r="C17" s="141"/>
      <c r="D17" s="141"/>
      <c r="E17" s="141"/>
      <c r="F17" s="141"/>
      <c r="G17" s="142"/>
      <c r="H17" s="120" t="s">
        <v>14</v>
      </c>
      <c r="I17" s="136"/>
      <c r="J17" s="121"/>
      <c r="K17" s="120" t="s">
        <v>2</v>
      </c>
      <c r="L17" s="121"/>
      <c r="M17" s="120">
        <v>0</v>
      </c>
      <c r="N17" s="121"/>
      <c r="O17" s="120" t="s">
        <v>47</v>
      </c>
      <c r="P17" s="136"/>
      <c r="Q17" s="121"/>
      <c r="R17" s="137" t="s">
        <v>126</v>
      </c>
      <c r="S17" s="138"/>
      <c r="T17" s="138"/>
      <c r="U17" s="139"/>
      <c r="V17" s="9">
        <v>0.5</v>
      </c>
      <c r="W17" s="25">
        <f t="shared" si="1"/>
        <v>3.67</v>
      </c>
      <c r="X17" s="28">
        <v>0.5</v>
      </c>
      <c r="Y17" s="25">
        <f t="shared" si="0"/>
        <v>3.67</v>
      </c>
    </row>
    <row r="18" spans="1:25" ht="63" customHeight="1" thickBot="1" x14ac:dyDescent="0.3">
      <c r="A18" s="140" t="s">
        <v>124</v>
      </c>
      <c r="B18" s="141"/>
      <c r="C18" s="141"/>
      <c r="D18" s="141"/>
      <c r="E18" s="141"/>
      <c r="F18" s="141"/>
      <c r="G18" s="142"/>
      <c r="H18" s="120" t="s">
        <v>12</v>
      </c>
      <c r="I18" s="136"/>
      <c r="J18" s="121"/>
      <c r="K18" s="120" t="s">
        <v>2</v>
      </c>
      <c r="L18" s="121"/>
      <c r="M18" s="120">
        <v>0</v>
      </c>
      <c r="N18" s="121"/>
      <c r="O18" s="120" t="s">
        <v>47</v>
      </c>
      <c r="P18" s="136"/>
      <c r="Q18" s="121"/>
      <c r="R18" s="137" t="s">
        <v>127</v>
      </c>
      <c r="S18" s="138"/>
      <c r="T18" s="138"/>
      <c r="U18" s="139"/>
      <c r="V18" s="9">
        <v>0.5</v>
      </c>
      <c r="W18" s="25">
        <f t="shared" si="1"/>
        <v>3.67</v>
      </c>
      <c r="X18" s="28">
        <v>0.5</v>
      </c>
      <c r="Y18" s="25">
        <f t="shared" si="0"/>
        <v>3.67</v>
      </c>
    </row>
    <row r="19" spans="1:25" ht="66.75" customHeight="1" thickBot="1" x14ac:dyDescent="0.3">
      <c r="A19" s="140" t="s">
        <v>124</v>
      </c>
      <c r="B19" s="141"/>
      <c r="C19" s="141"/>
      <c r="D19" s="141"/>
      <c r="E19" s="141"/>
      <c r="F19" s="141"/>
      <c r="G19" s="142"/>
      <c r="H19" s="120" t="s">
        <v>128</v>
      </c>
      <c r="I19" s="136"/>
      <c r="J19" s="121"/>
      <c r="K19" s="120" t="s">
        <v>2</v>
      </c>
      <c r="L19" s="121"/>
      <c r="M19" s="120">
        <v>0</v>
      </c>
      <c r="N19" s="121"/>
      <c r="O19" s="120" t="s">
        <v>4</v>
      </c>
      <c r="P19" s="136"/>
      <c r="Q19" s="121"/>
      <c r="R19" s="137" t="s">
        <v>129</v>
      </c>
      <c r="S19" s="138"/>
      <c r="T19" s="138"/>
      <c r="U19" s="139"/>
      <c r="V19" s="9">
        <v>0.5</v>
      </c>
      <c r="W19" s="25">
        <f t="shared" si="1"/>
        <v>3.67</v>
      </c>
      <c r="X19" s="28">
        <v>2</v>
      </c>
      <c r="Y19" s="25">
        <f t="shared" si="0"/>
        <v>14.68</v>
      </c>
    </row>
    <row r="20" spans="1:25" ht="42" customHeight="1" thickBot="1" x14ac:dyDescent="0.3">
      <c r="A20" s="143" t="s">
        <v>130</v>
      </c>
      <c r="B20" s="144"/>
      <c r="C20" s="144"/>
      <c r="D20" s="144"/>
      <c r="E20" s="144"/>
      <c r="F20" s="144"/>
      <c r="G20" s="145"/>
      <c r="H20" s="120" t="s">
        <v>14</v>
      </c>
      <c r="I20" s="136"/>
      <c r="J20" s="121"/>
      <c r="K20" s="120" t="s">
        <v>2</v>
      </c>
      <c r="L20" s="121"/>
      <c r="M20" s="120">
        <v>0</v>
      </c>
      <c r="N20" s="121"/>
      <c r="O20" s="120" t="s">
        <v>47</v>
      </c>
      <c r="P20" s="136"/>
      <c r="Q20" s="121"/>
      <c r="R20" s="137" t="s">
        <v>175</v>
      </c>
      <c r="S20" s="138"/>
      <c r="T20" s="138"/>
      <c r="U20" s="139"/>
      <c r="V20" s="9">
        <v>0.5</v>
      </c>
      <c r="W20" s="25">
        <f t="shared" si="1"/>
        <v>3.67</v>
      </c>
      <c r="X20" s="28">
        <v>0.5</v>
      </c>
      <c r="Y20" s="25">
        <f t="shared" si="0"/>
        <v>3.67</v>
      </c>
    </row>
    <row r="21" spans="1:25" ht="56.25" customHeight="1" thickBot="1" x14ac:dyDescent="0.3">
      <c r="A21" s="143" t="s">
        <v>130</v>
      </c>
      <c r="B21" s="144"/>
      <c r="C21" s="144"/>
      <c r="D21" s="144"/>
      <c r="E21" s="144"/>
      <c r="F21" s="144"/>
      <c r="G21" s="145"/>
      <c r="H21" s="120" t="s">
        <v>16</v>
      </c>
      <c r="I21" s="136"/>
      <c r="J21" s="121"/>
      <c r="K21" s="120" t="s">
        <v>2</v>
      </c>
      <c r="L21" s="121"/>
      <c r="M21" s="120">
        <v>0</v>
      </c>
      <c r="N21" s="121"/>
      <c r="O21" s="120" t="s">
        <v>39</v>
      </c>
      <c r="P21" s="136"/>
      <c r="Q21" s="121"/>
      <c r="R21" s="137" t="s">
        <v>131</v>
      </c>
      <c r="S21" s="138"/>
      <c r="T21" s="138"/>
      <c r="U21" s="139"/>
      <c r="V21" s="20">
        <v>1</v>
      </c>
      <c r="W21" s="25">
        <f t="shared" si="1"/>
        <v>7.34</v>
      </c>
      <c r="X21" s="29">
        <v>1</v>
      </c>
      <c r="Y21" s="25">
        <f t="shared" si="0"/>
        <v>7.34</v>
      </c>
    </row>
    <row r="22" spans="1:25" ht="60" customHeight="1" thickBot="1" x14ac:dyDescent="0.3">
      <c r="A22" s="143" t="s">
        <v>130</v>
      </c>
      <c r="B22" s="144"/>
      <c r="C22" s="144"/>
      <c r="D22" s="144"/>
      <c r="E22" s="144"/>
      <c r="F22" s="144"/>
      <c r="G22" s="145"/>
      <c r="H22" s="120" t="s">
        <v>12</v>
      </c>
      <c r="I22" s="136"/>
      <c r="J22" s="121"/>
      <c r="K22" s="120" t="s">
        <v>2</v>
      </c>
      <c r="L22" s="121"/>
      <c r="M22" s="120">
        <v>0</v>
      </c>
      <c r="N22" s="121"/>
      <c r="O22" s="120" t="s">
        <v>47</v>
      </c>
      <c r="P22" s="136"/>
      <c r="Q22" s="121"/>
      <c r="R22" s="137" t="s">
        <v>132</v>
      </c>
      <c r="S22" s="138"/>
      <c r="T22" s="138"/>
      <c r="U22" s="139"/>
      <c r="V22" s="9">
        <v>0.5</v>
      </c>
      <c r="W22" s="25">
        <f t="shared" si="1"/>
        <v>3.67</v>
      </c>
      <c r="X22" s="28">
        <v>0.5</v>
      </c>
      <c r="Y22" s="25">
        <f t="shared" si="0"/>
        <v>3.67</v>
      </c>
    </row>
    <row r="23" spans="1:25" ht="58.5" customHeight="1" thickBot="1" x14ac:dyDescent="0.3">
      <c r="A23" s="143" t="s">
        <v>130</v>
      </c>
      <c r="B23" s="144"/>
      <c r="C23" s="144"/>
      <c r="D23" s="144"/>
      <c r="E23" s="144"/>
      <c r="F23" s="144"/>
      <c r="G23" s="145"/>
      <c r="H23" s="120" t="s">
        <v>133</v>
      </c>
      <c r="I23" s="136"/>
      <c r="J23" s="121"/>
      <c r="K23" s="120" t="s">
        <v>2</v>
      </c>
      <c r="L23" s="121"/>
      <c r="M23" s="120">
        <v>0</v>
      </c>
      <c r="N23" s="121"/>
      <c r="O23" s="120" t="s">
        <v>39</v>
      </c>
      <c r="P23" s="136"/>
      <c r="Q23" s="121"/>
      <c r="R23" s="137" t="s">
        <v>134</v>
      </c>
      <c r="S23" s="138"/>
      <c r="T23" s="138"/>
      <c r="U23" s="139"/>
      <c r="V23" s="20">
        <v>1</v>
      </c>
      <c r="W23" s="25">
        <f t="shared" si="1"/>
        <v>7.34</v>
      </c>
      <c r="X23" s="29">
        <v>1</v>
      </c>
      <c r="Y23" s="25">
        <f t="shared" si="0"/>
        <v>7.34</v>
      </c>
    </row>
    <row r="24" spans="1:25" ht="58.5" customHeight="1" thickBot="1" x14ac:dyDescent="0.3">
      <c r="A24" s="143" t="s">
        <v>130</v>
      </c>
      <c r="B24" s="144"/>
      <c r="C24" s="144"/>
      <c r="D24" s="144"/>
      <c r="E24" s="144"/>
      <c r="F24" s="144"/>
      <c r="G24" s="145"/>
      <c r="H24" s="120" t="s">
        <v>135</v>
      </c>
      <c r="I24" s="136"/>
      <c r="J24" s="121"/>
      <c r="K24" s="120" t="s">
        <v>2</v>
      </c>
      <c r="L24" s="121"/>
      <c r="M24" s="120">
        <v>0</v>
      </c>
      <c r="N24" s="121"/>
      <c r="O24" s="120" t="s">
        <v>4</v>
      </c>
      <c r="P24" s="136"/>
      <c r="Q24" s="121"/>
      <c r="R24" s="137" t="s">
        <v>136</v>
      </c>
      <c r="S24" s="138"/>
      <c r="T24" s="138"/>
      <c r="U24" s="139"/>
      <c r="V24" s="20">
        <v>1</v>
      </c>
      <c r="W24" s="25">
        <f t="shared" si="1"/>
        <v>7.34</v>
      </c>
      <c r="X24" s="29">
        <v>1</v>
      </c>
      <c r="Y24" s="25">
        <f t="shared" si="0"/>
        <v>7.34</v>
      </c>
    </row>
    <row r="25" spans="1:25" ht="96" customHeight="1" thickBot="1" x14ac:dyDescent="0.3">
      <c r="A25" s="146" t="s">
        <v>137</v>
      </c>
      <c r="B25" s="147"/>
      <c r="C25" s="147"/>
      <c r="D25" s="147"/>
      <c r="E25" s="147"/>
      <c r="F25" s="147"/>
      <c r="G25" s="148"/>
      <c r="H25" s="120" t="s">
        <v>41</v>
      </c>
      <c r="I25" s="136"/>
      <c r="J25" s="121"/>
      <c r="K25" s="120" t="s">
        <v>2</v>
      </c>
      <c r="L25" s="121"/>
      <c r="M25" s="120">
        <v>0</v>
      </c>
      <c r="N25" s="121"/>
      <c r="O25" s="120" t="s">
        <v>39</v>
      </c>
      <c r="P25" s="136"/>
      <c r="Q25" s="121"/>
      <c r="R25" s="137" t="s">
        <v>138</v>
      </c>
      <c r="S25" s="138"/>
      <c r="T25" s="138"/>
      <c r="U25" s="139"/>
      <c r="V25" s="9">
        <v>0.5</v>
      </c>
      <c r="W25" s="25">
        <f t="shared" si="1"/>
        <v>3.67</v>
      </c>
      <c r="X25" s="28">
        <v>0.5</v>
      </c>
      <c r="Y25" s="25">
        <f t="shared" si="0"/>
        <v>3.67</v>
      </c>
    </row>
    <row r="26" spans="1:25" ht="71.25" customHeight="1" thickBot="1" x14ac:dyDescent="0.3">
      <c r="A26" s="146" t="s">
        <v>137</v>
      </c>
      <c r="B26" s="147"/>
      <c r="C26" s="147"/>
      <c r="D26" s="147"/>
      <c r="E26" s="147"/>
      <c r="F26" s="147"/>
      <c r="G26" s="148"/>
      <c r="H26" s="120" t="s">
        <v>38</v>
      </c>
      <c r="I26" s="136"/>
      <c r="J26" s="121"/>
      <c r="K26" s="120" t="s">
        <v>2</v>
      </c>
      <c r="L26" s="121"/>
      <c r="M26" s="120">
        <v>0</v>
      </c>
      <c r="N26" s="121"/>
      <c r="O26" s="120" t="s">
        <v>39</v>
      </c>
      <c r="P26" s="136"/>
      <c r="Q26" s="121"/>
      <c r="R26" s="137" t="s">
        <v>176</v>
      </c>
      <c r="S26" s="138"/>
      <c r="T26" s="138"/>
      <c r="U26" s="139"/>
      <c r="V26" s="9">
        <v>0.5</v>
      </c>
      <c r="W26" s="25">
        <f t="shared" si="1"/>
        <v>3.67</v>
      </c>
      <c r="X26" s="28">
        <v>0.5</v>
      </c>
      <c r="Y26" s="25">
        <f t="shared" si="0"/>
        <v>3.67</v>
      </c>
    </row>
    <row r="27" spans="1:25" ht="38.25" customHeight="1" thickBot="1" x14ac:dyDescent="0.3">
      <c r="A27" s="146" t="s">
        <v>137</v>
      </c>
      <c r="B27" s="147"/>
      <c r="C27" s="147"/>
      <c r="D27" s="147"/>
      <c r="E27" s="147"/>
      <c r="F27" s="147"/>
      <c r="G27" s="148"/>
      <c r="H27" s="120" t="s">
        <v>139</v>
      </c>
      <c r="I27" s="136"/>
      <c r="J27" s="121"/>
      <c r="K27" s="120" t="s">
        <v>2</v>
      </c>
      <c r="L27" s="121"/>
      <c r="M27" s="120">
        <v>0</v>
      </c>
      <c r="N27" s="121"/>
      <c r="O27" s="120" t="s">
        <v>39</v>
      </c>
      <c r="P27" s="136"/>
      <c r="Q27" s="121"/>
      <c r="R27" s="137" t="s">
        <v>140</v>
      </c>
      <c r="S27" s="138"/>
      <c r="T27" s="138"/>
      <c r="U27" s="139"/>
      <c r="V27" s="20">
        <v>0</v>
      </c>
      <c r="W27" s="25">
        <f t="shared" si="1"/>
        <v>0</v>
      </c>
      <c r="X27" s="29">
        <v>0</v>
      </c>
      <c r="Y27" s="25">
        <f t="shared" si="0"/>
        <v>0</v>
      </c>
    </row>
    <row r="28" spans="1:25" ht="25.5" customHeight="1" thickBot="1" x14ac:dyDescent="0.3">
      <c r="A28" s="146" t="s">
        <v>137</v>
      </c>
      <c r="B28" s="147"/>
      <c r="C28" s="147"/>
      <c r="D28" s="147"/>
      <c r="E28" s="147"/>
      <c r="F28" s="147"/>
      <c r="G28" s="148"/>
      <c r="H28" s="120" t="s">
        <v>141</v>
      </c>
      <c r="I28" s="136"/>
      <c r="J28" s="121"/>
      <c r="K28" s="120" t="s">
        <v>2</v>
      </c>
      <c r="L28" s="121"/>
      <c r="M28" s="120">
        <v>0</v>
      </c>
      <c r="N28" s="121"/>
      <c r="O28" s="120" t="s">
        <v>47</v>
      </c>
      <c r="P28" s="136"/>
      <c r="Q28" s="121"/>
      <c r="R28" s="137" t="s">
        <v>115</v>
      </c>
      <c r="S28" s="138"/>
      <c r="T28" s="138"/>
      <c r="U28" s="139"/>
      <c r="V28" s="20">
        <v>0</v>
      </c>
      <c r="W28" s="25">
        <f t="shared" si="1"/>
        <v>0</v>
      </c>
      <c r="X28" s="29">
        <v>0</v>
      </c>
      <c r="Y28" s="25">
        <f t="shared" si="0"/>
        <v>0</v>
      </c>
    </row>
    <row r="29" spans="1:25" ht="51" customHeight="1" thickBot="1" x14ac:dyDescent="0.3">
      <c r="A29" s="146" t="s">
        <v>137</v>
      </c>
      <c r="B29" s="147"/>
      <c r="C29" s="147"/>
      <c r="D29" s="147"/>
      <c r="E29" s="147"/>
      <c r="F29" s="147"/>
      <c r="G29" s="148"/>
      <c r="H29" s="120" t="s">
        <v>43</v>
      </c>
      <c r="I29" s="136"/>
      <c r="J29" s="121"/>
      <c r="K29" s="120" t="s">
        <v>2</v>
      </c>
      <c r="L29" s="121"/>
      <c r="M29" s="120">
        <v>0</v>
      </c>
      <c r="N29" s="121"/>
      <c r="O29" s="120" t="s">
        <v>39</v>
      </c>
      <c r="P29" s="136"/>
      <c r="Q29" s="121"/>
      <c r="R29" s="137" t="s">
        <v>142</v>
      </c>
      <c r="S29" s="138"/>
      <c r="T29" s="138"/>
      <c r="U29" s="139"/>
      <c r="V29" s="9">
        <v>0.5</v>
      </c>
      <c r="W29" s="25">
        <f t="shared" si="1"/>
        <v>3.67</v>
      </c>
      <c r="X29" s="28">
        <v>0.5</v>
      </c>
      <c r="Y29" s="25">
        <f t="shared" si="0"/>
        <v>3.67</v>
      </c>
    </row>
    <row r="30" spans="1:25" ht="51" customHeight="1" thickBot="1" x14ac:dyDescent="0.3">
      <c r="A30" s="146" t="s">
        <v>137</v>
      </c>
      <c r="B30" s="147"/>
      <c r="C30" s="147"/>
      <c r="D30" s="147"/>
      <c r="E30" s="147"/>
      <c r="F30" s="147"/>
      <c r="G30" s="148"/>
      <c r="H30" s="120" t="s">
        <v>117</v>
      </c>
      <c r="I30" s="136"/>
      <c r="J30" s="121"/>
      <c r="K30" s="120" t="s">
        <v>2</v>
      </c>
      <c r="L30" s="121"/>
      <c r="M30" s="120">
        <v>0</v>
      </c>
      <c r="N30" s="121"/>
      <c r="O30" s="120" t="s">
        <v>5</v>
      </c>
      <c r="P30" s="136"/>
      <c r="Q30" s="121"/>
      <c r="R30" s="137" t="s">
        <v>143</v>
      </c>
      <c r="S30" s="138"/>
      <c r="T30" s="138"/>
      <c r="U30" s="139"/>
      <c r="V30" s="20">
        <v>1</v>
      </c>
      <c r="W30" s="25">
        <f t="shared" si="1"/>
        <v>7.34</v>
      </c>
      <c r="X30" s="29">
        <v>1</v>
      </c>
      <c r="Y30" s="25">
        <f t="shared" si="0"/>
        <v>7.34</v>
      </c>
    </row>
    <row r="31" spans="1:25" ht="63.75" customHeight="1" thickBot="1" x14ac:dyDescent="0.3">
      <c r="A31" s="146" t="s">
        <v>144</v>
      </c>
      <c r="B31" s="147"/>
      <c r="C31" s="147"/>
      <c r="D31" s="147"/>
      <c r="E31" s="147"/>
      <c r="F31" s="147"/>
      <c r="G31" s="148"/>
      <c r="H31" s="120" t="s">
        <v>145</v>
      </c>
      <c r="I31" s="136"/>
      <c r="J31" s="121"/>
      <c r="K31" s="120" t="s">
        <v>2</v>
      </c>
      <c r="L31" s="121"/>
      <c r="M31" s="120">
        <v>0</v>
      </c>
      <c r="N31" s="121"/>
      <c r="O31" s="120" t="s">
        <v>39</v>
      </c>
      <c r="P31" s="136"/>
      <c r="Q31" s="121"/>
      <c r="R31" s="137" t="s">
        <v>146</v>
      </c>
      <c r="S31" s="138"/>
      <c r="T31" s="138"/>
      <c r="U31" s="139"/>
      <c r="V31" s="9">
        <v>1</v>
      </c>
      <c r="W31" s="25">
        <f t="shared" si="1"/>
        <v>7.34</v>
      </c>
      <c r="X31" s="28">
        <v>1</v>
      </c>
      <c r="Y31" s="25">
        <f t="shared" si="0"/>
        <v>7.34</v>
      </c>
    </row>
    <row r="32" spans="1:25" ht="68.25" customHeight="1" thickBot="1" x14ac:dyDescent="0.3">
      <c r="A32" s="146" t="s">
        <v>144</v>
      </c>
      <c r="B32" s="147"/>
      <c r="C32" s="147"/>
      <c r="D32" s="147"/>
      <c r="E32" s="147"/>
      <c r="F32" s="147"/>
      <c r="G32" s="148"/>
      <c r="H32" s="120" t="s">
        <v>147</v>
      </c>
      <c r="I32" s="136"/>
      <c r="J32" s="121"/>
      <c r="K32" s="120" t="s">
        <v>2</v>
      </c>
      <c r="L32" s="121"/>
      <c r="M32" s="120">
        <v>0</v>
      </c>
      <c r="N32" s="121"/>
      <c r="O32" s="120" t="s">
        <v>39</v>
      </c>
      <c r="P32" s="136"/>
      <c r="Q32" s="121"/>
      <c r="R32" s="137" t="s">
        <v>148</v>
      </c>
      <c r="S32" s="138"/>
      <c r="T32" s="138"/>
      <c r="U32" s="139"/>
      <c r="V32" s="9">
        <v>0.5</v>
      </c>
      <c r="W32" s="25">
        <f t="shared" si="1"/>
        <v>3.67</v>
      </c>
      <c r="X32" s="28">
        <v>0.5</v>
      </c>
      <c r="Y32" s="25">
        <f t="shared" si="0"/>
        <v>3.67</v>
      </c>
    </row>
    <row r="33" spans="1:25" ht="63.75" customHeight="1" thickBot="1" x14ac:dyDescent="0.3">
      <c r="A33" s="146" t="s">
        <v>144</v>
      </c>
      <c r="B33" s="147"/>
      <c r="C33" s="147"/>
      <c r="D33" s="147"/>
      <c r="E33" s="147"/>
      <c r="F33" s="147"/>
      <c r="G33" s="148"/>
      <c r="H33" s="120" t="s">
        <v>14</v>
      </c>
      <c r="I33" s="136"/>
      <c r="J33" s="121"/>
      <c r="K33" s="120" t="s">
        <v>2</v>
      </c>
      <c r="L33" s="121"/>
      <c r="M33" s="120">
        <v>0</v>
      </c>
      <c r="N33" s="121"/>
      <c r="O33" s="120" t="s">
        <v>39</v>
      </c>
      <c r="P33" s="136"/>
      <c r="Q33" s="121"/>
      <c r="R33" s="137" t="s">
        <v>149</v>
      </c>
      <c r="S33" s="138"/>
      <c r="T33" s="138"/>
      <c r="U33" s="139"/>
      <c r="V33" s="9">
        <v>0.5</v>
      </c>
      <c r="W33" s="25">
        <f t="shared" si="1"/>
        <v>3.67</v>
      </c>
      <c r="X33" s="28">
        <v>0.5</v>
      </c>
      <c r="Y33" s="25">
        <f t="shared" si="0"/>
        <v>3.67</v>
      </c>
    </row>
    <row r="34" spans="1:25" ht="63" customHeight="1" thickBot="1" x14ac:dyDescent="0.3">
      <c r="A34" s="146" t="s">
        <v>144</v>
      </c>
      <c r="B34" s="147"/>
      <c r="C34" s="147"/>
      <c r="D34" s="147"/>
      <c r="E34" s="147"/>
      <c r="F34" s="147"/>
      <c r="G34" s="148"/>
      <c r="H34" s="120" t="s">
        <v>16</v>
      </c>
      <c r="I34" s="136"/>
      <c r="J34" s="121"/>
      <c r="K34" s="120" t="s">
        <v>2</v>
      </c>
      <c r="L34" s="121"/>
      <c r="M34" s="120">
        <v>0</v>
      </c>
      <c r="N34" s="121"/>
      <c r="O34" s="120" t="s">
        <v>39</v>
      </c>
      <c r="P34" s="136"/>
      <c r="Q34" s="121"/>
      <c r="R34" s="137" t="s">
        <v>177</v>
      </c>
      <c r="S34" s="138"/>
      <c r="T34" s="138"/>
      <c r="U34" s="139"/>
      <c r="V34" s="20">
        <v>1</v>
      </c>
      <c r="W34" s="25">
        <f t="shared" si="1"/>
        <v>7.34</v>
      </c>
      <c r="X34" s="29">
        <v>1</v>
      </c>
      <c r="Y34" s="25">
        <f t="shared" si="0"/>
        <v>7.34</v>
      </c>
    </row>
    <row r="35" spans="1:25" ht="53.25" customHeight="1" thickBot="1" x14ac:dyDescent="0.3">
      <c r="A35" s="146" t="s">
        <v>144</v>
      </c>
      <c r="B35" s="147"/>
      <c r="C35" s="147"/>
      <c r="D35" s="147"/>
      <c r="E35" s="147"/>
      <c r="F35" s="147"/>
      <c r="G35" s="148"/>
      <c r="H35" s="120" t="s">
        <v>135</v>
      </c>
      <c r="I35" s="136"/>
      <c r="J35" s="121"/>
      <c r="K35" s="120" t="s">
        <v>2</v>
      </c>
      <c r="L35" s="121"/>
      <c r="M35" s="120">
        <v>0</v>
      </c>
      <c r="N35" s="121"/>
      <c r="O35" s="120" t="s">
        <v>39</v>
      </c>
      <c r="P35" s="136"/>
      <c r="Q35" s="121"/>
      <c r="R35" s="137" t="s">
        <v>150</v>
      </c>
      <c r="S35" s="138"/>
      <c r="T35" s="138"/>
      <c r="U35" s="139"/>
      <c r="V35" s="20">
        <v>1</v>
      </c>
      <c r="W35" s="25">
        <f t="shared" si="1"/>
        <v>7.34</v>
      </c>
      <c r="X35" s="29">
        <v>1.5</v>
      </c>
      <c r="Y35" s="25">
        <f t="shared" si="0"/>
        <v>11.01</v>
      </c>
    </row>
    <row r="36" spans="1:25" ht="63.75" customHeight="1" thickBot="1" x14ac:dyDescent="0.3">
      <c r="A36" s="124" t="s">
        <v>151</v>
      </c>
      <c r="B36" s="149"/>
      <c r="C36" s="149"/>
      <c r="D36" s="149"/>
      <c r="E36" s="149"/>
      <c r="F36" s="149"/>
      <c r="G36" s="125"/>
      <c r="H36" s="120" t="s">
        <v>152</v>
      </c>
      <c r="I36" s="136"/>
      <c r="J36" s="121"/>
      <c r="K36" s="120" t="s">
        <v>2</v>
      </c>
      <c r="L36" s="121"/>
      <c r="M36" s="120">
        <v>0</v>
      </c>
      <c r="N36" s="121"/>
      <c r="O36" s="120" t="s">
        <v>19</v>
      </c>
      <c r="P36" s="136"/>
      <c r="Q36" s="121"/>
      <c r="R36" s="137" t="s">
        <v>153</v>
      </c>
      <c r="S36" s="138"/>
      <c r="T36" s="138"/>
      <c r="U36" s="139"/>
      <c r="V36" s="20">
        <v>2</v>
      </c>
      <c r="W36" s="25">
        <f t="shared" si="1"/>
        <v>14.68</v>
      </c>
      <c r="X36" s="29">
        <v>2</v>
      </c>
      <c r="Y36" s="25">
        <f t="shared" si="0"/>
        <v>14.68</v>
      </c>
    </row>
    <row r="37" spans="1:25" ht="64.5" customHeight="1" thickBot="1" x14ac:dyDescent="0.3">
      <c r="A37" s="124" t="s">
        <v>154</v>
      </c>
      <c r="B37" s="149"/>
      <c r="C37" s="149"/>
      <c r="D37" s="149"/>
      <c r="E37" s="149"/>
      <c r="F37" s="149"/>
      <c r="G37" s="125"/>
      <c r="H37" s="120" t="s">
        <v>82</v>
      </c>
      <c r="I37" s="136"/>
      <c r="J37" s="121"/>
      <c r="K37" s="120" t="s">
        <v>2</v>
      </c>
      <c r="L37" s="121"/>
      <c r="M37" s="120">
        <v>0</v>
      </c>
      <c r="N37" s="121"/>
      <c r="O37" s="120" t="s">
        <v>5</v>
      </c>
      <c r="P37" s="136"/>
      <c r="Q37" s="121"/>
      <c r="R37" s="137" t="s">
        <v>83</v>
      </c>
      <c r="S37" s="138"/>
      <c r="T37" s="138"/>
      <c r="U37" s="139"/>
      <c r="V37" s="20">
        <v>1</v>
      </c>
      <c r="W37" s="25">
        <f t="shared" si="1"/>
        <v>7.34</v>
      </c>
      <c r="X37" s="29">
        <v>3</v>
      </c>
      <c r="Y37" s="25">
        <f t="shared" si="0"/>
        <v>22.02</v>
      </c>
    </row>
    <row r="38" spans="1:25" ht="51.75" customHeight="1" thickBot="1" x14ac:dyDescent="0.3">
      <c r="A38" s="124" t="s">
        <v>154</v>
      </c>
      <c r="B38" s="149"/>
      <c r="C38" s="149"/>
      <c r="D38" s="149"/>
      <c r="E38" s="149"/>
      <c r="F38" s="149"/>
      <c r="G38" s="125"/>
      <c r="H38" s="120" t="s">
        <v>94</v>
      </c>
      <c r="I38" s="136"/>
      <c r="J38" s="121"/>
      <c r="K38" s="120" t="s">
        <v>2</v>
      </c>
      <c r="L38" s="121"/>
      <c r="M38" s="120">
        <v>0</v>
      </c>
      <c r="N38" s="121"/>
      <c r="O38" s="120" t="s">
        <v>19</v>
      </c>
      <c r="P38" s="136"/>
      <c r="Q38" s="121"/>
      <c r="R38" s="137" t="s">
        <v>155</v>
      </c>
      <c r="S38" s="138"/>
      <c r="T38" s="138"/>
      <c r="U38" s="139"/>
      <c r="V38" s="20">
        <v>4</v>
      </c>
      <c r="W38" s="25">
        <f t="shared" si="1"/>
        <v>29.36</v>
      </c>
      <c r="X38" s="29">
        <v>2</v>
      </c>
      <c r="Y38" s="25">
        <f t="shared" si="0"/>
        <v>14.68</v>
      </c>
    </row>
    <row r="39" spans="1:25" ht="44.25" customHeight="1" thickBot="1" x14ac:dyDescent="0.3">
      <c r="A39" s="124" t="s">
        <v>154</v>
      </c>
      <c r="B39" s="149"/>
      <c r="C39" s="149"/>
      <c r="D39" s="149"/>
      <c r="E39" s="149"/>
      <c r="F39" s="149"/>
      <c r="G39" s="125"/>
      <c r="H39" s="120" t="s">
        <v>156</v>
      </c>
      <c r="I39" s="136"/>
      <c r="J39" s="121"/>
      <c r="K39" s="120" t="s">
        <v>2</v>
      </c>
      <c r="L39" s="121"/>
      <c r="M39" s="120">
        <v>0</v>
      </c>
      <c r="N39" s="121"/>
      <c r="O39" s="120" t="s">
        <v>19</v>
      </c>
      <c r="P39" s="136"/>
      <c r="Q39" s="121"/>
      <c r="R39" s="137" t="s">
        <v>157</v>
      </c>
      <c r="S39" s="138"/>
      <c r="T39" s="138"/>
      <c r="U39" s="139"/>
      <c r="V39" s="20">
        <v>2</v>
      </c>
      <c r="W39" s="25">
        <f t="shared" si="1"/>
        <v>14.68</v>
      </c>
      <c r="X39" s="29">
        <v>3</v>
      </c>
      <c r="Y39" s="25">
        <f t="shared" si="0"/>
        <v>22.02</v>
      </c>
    </row>
    <row r="40" spans="1:25" ht="48" customHeight="1" thickBot="1" x14ac:dyDescent="0.3">
      <c r="A40" s="124" t="s">
        <v>154</v>
      </c>
      <c r="B40" s="149"/>
      <c r="C40" s="149"/>
      <c r="D40" s="149"/>
      <c r="E40" s="149"/>
      <c r="F40" s="149"/>
      <c r="G40" s="125"/>
      <c r="H40" s="120" t="s">
        <v>88</v>
      </c>
      <c r="I40" s="136"/>
      <c r="J40" s="121"/>
      <c r="K40" s="120" t="s">
        <v>2</v>
      </c>
      <c r="L40" s="121"/>
      <c r="M40" s="120">
        <v>0</v>
      </c>
      <c r="N40" s="121"/>
      <c r="O40" s="120" t="s">
        <v>19</v>
      </c>
      <c r="P40" s="136"/>
      <c r="Q40" s="121"/>
      <c r="R40" s="137" t="s">
        <v>89</v>
      </c>
      <c r="S40" s="138"/>
      <c r="T40" s="138"/>
      <c r="U40" s="139"/>
      <c r="V40" s="20">
        <v>1</v>
      </c>
      <c r="W40" s="25">
        <f t="shared" si="1"/>
        <v>7.34</v>
      </c>
      <c r="X40" s="29">
        <v>1.5</v>
      </c>
      <c r="Y40" s="25">
        <f t="shared" si="0"/>
        <v>11.01</v>
      </c>
    </row>
    <row r="41" spans="1:25" ht="47.25" customHeight="1" thickBot="1" x14ac:dyDescent="0.3">
      <c r="A41" s="124" t="s">
        <v>154</v>
      </c>
      <c r="B41" s="149"/>
      <c r="C41" s="149"/>
      <c r="D41" s="149"/>
      <c r="E41" s="149"/>
      <c r="F41" s="149"/>
      <c r="G41" s="125"/>
      <c r="H41" s="120" t="s">
        <v>92</v>
      </c>
      <c r="I41" s="136"/>
      <c r="J41" s="121"/>
      <c r="K41" s="120" t="s">
        <v>2</v>
      </c>
      <c r="L41" s="121"/>
      <c r="M41" s="120">
        <v>0</v>
      </c>
      <c r="N41" s="121"/>
      <c r="O41" s="120" t="s">
        <v>5</v>
      </c>
      <c r="P41" s="136"/>
      <c r="Q41" s="121"/>
      <c r="R41" s="137" t="s">
        <v>93</v>
      </c>
      <c r="S41" s="138"/>
      <c r="T41" s="138"/>
      <c r="U41" s="139"/>
      <c r="V41" s="23">
        <v>1</v>
      </c>
      <c r="W41" s="25">
        <f t="shared" si="1"/>
        <v>7.34</v>
      </c>
      <c r="X41" s="30">
        <v>2</v>
      </c>
      <c r="Y41" s="25">
        <f t="shared" si="0"/>
        <v>14.68</v>
      </c>
    </row>
    <row r="42" spans="1:25" ht="56.25" customHeight="1" thickBot="1" x14ac:dyDescent="0.3">
      <c r="A42" s="124" t="s">
        <v>158</v>
      </c>
      <c r="B42" s="149"/>
      <c r="C42" s="149"/>
      <c r="D42" s="149"/>
      <c r="E42" s="149"/>
      <c r="F42" s="149"/>
      <c r="G42" s="125"/>
      <c r="H42" s="120" t="s">
        <v>56</v>
      </c>
      <c r="I42" s="136"/>
      <c r="J42" s="121"/>
      <c r="K42" s="120" t="s">
        <v>2</v>
      </c>
      <c r="L42" s="121"/>
      <c r="M42" s="120">
        <v>0</v>
      </c>
      <c r="N42" s="121"/>
      <c r="O42" s="120" t="s">
        <v>19</v>
      </c>
      <c r="P42" s="136"/>
      <c r="Q42" s="121"/>
      <c r="R42" s="137" t="s">
        <v>159</v>
      </c>
      <c r="S42" s="138"/>
      <c r="T42" s="138"/>
      <c r="U42" s="139"/>
      <c r="V42" s="9">
        <v>2</v>
      </c>
      <c r="W42" s="25">
        <f t="shared" si="1"/>
        <v>14.68</v>
      </c>
      <c r="X42" s="28">
        <v>3</v>
      </c>
      <c r="Y42" s="25">
        <f t="shared" si="0"/>
        <v>22.02</v>
      </c>
    </row>
    <row r="43" spans="1:25" ht="51.75" customHeight="1" thickBot="1" x14ac:dyDescent="0.3">
      <c r="A43" s="124" t="s">
        <v>160</v>
      </c>
      <c r="B43" s="149"/>
      <c r="C43" s="149"/>
      <c r="D43" s="149"/>
      <c r="E43" s="149"/>
      <c r="F43" s="149"/>
      <c r="G43" s="125"/>
      <c r="H43" s="120" t="s">
        <v>161</v>
      </c>
      <c r="I43" s="136"/>
      <c r="J43" s="121"/>
      <c r="K43" s="120" t="s">
        <v>2</v>
      </c>
      <c r="L43" s="121"/>
      <c r="M43" s="120">
        <v>0</v>
      </c>
      <c r="N43" s="121"/>
      <c r="O43" s="120" t="s">
        <v>5</v>
      </c>
      <c r="P43" s="136"/>
      <c r="Q43" s="121"/>
      <c r="R43" s="137" t="s">
        <v>178</v>
      </c>
      <c r="S43" s="138"/>
      <c r="T43" s="138"/>
      <c r="U43" s="139"/>
      <c r="V43" s="20">
        <v>1</v>
      </c>
      <c r="W43" s="25">
        <f t="shared" si="1"/>
        <v>7.34</v>
      </c>
      <c r="X43" s="29">
        <v>2</v>
      </c>
      <c r="Y43" s="32">
        <f t="shared" si="0"/>
        <v>14.68</v>
      </c>
    </row>
    <row r="44" spans="1:25" ht="38.25" customHeight="1" thickBot="1" x14ac:dyDescent="0.3">
      <c r="A44" s="124" t="s">
        <v>158</v>
      </c>
      <c r="B44" s="149"/>
      <c r="C44" s="149"/>
      <c r="D44" s="149"/>
      <c r="E44" s="149"/>
      <c r="F44" s="149"/>
      <c r="G44" s="125"/>
      <c r="H44" s="120" t="s">
        <v>163</v>
      </c>
      <c r="I44" s="136"/>
      <c r="J44" s="121"/>
      <c r="K44" s="120" t="s">
        <v>2</v>
      </c>
      <c r="L44" s="121"/>
      <c r="M44" s="120">
        <v>0</v>
      </c>
      <c r="N44" s="121"/>
      <c r="O44" s="120" t="s">
        <v>19</v>
      </c>
      <c r="P44" s="136"/>
      <c r="Q44" s="121"/>
      <c r="R44" s="137" t="s">
        <v>164</v>
      </c>
      <c r="S44" s="138"/>
      <c r="T44" s="138"/>
      <c r="U44" s="139"/>
      <c r="V44" s="20">
        <v>0.5</v>
      </c>
      <c r="W44" s="25">
        <f t="shared" si="1"/>
        <v>3.67</v>
      </c>
      <c r="X44" s="29">
        <v>0.5</v>
      </c>
      <c r="Y44" s="25">
        <f t="shared" si="0"/>
        <v>3.67</v>
      </c>
    </row>
    <row r="45" spans="1:25" ht="51" customHeight="1" thickBot="1" x14ac:dyDescent="0.3">
      <c r="A45" s="150" t="s">
        <v>165</v>
      </c>
      <c r="B45" s="151"/>
      <c r="C45" s="151"/>
      <c r="D45" s="151"/>
      <c r="E45" s="151"/>
      <c r="F45" s="151"/>
      <c r="G45" s="152"/>
      <c r="H45" s="120" t="s">
        <v>166</v>
      </c>
      <c r="I45" s="136"/>
      <c r="J45" s="121"/>
      <c r="K45" s="120" t="s">
        <v>2</v>
      </c>
      <c r="L45" s="121"/>
      <c r="M45" s="120">
        <v>0</v>
      </c>
      <c r="N45" s="121"/>
      <c r="O45" s="120" t="s">
        <v>27</v>
      </c>
      <c r="P45" s="136"/>
      <c r="Q45" s="121"/>
      <c r="R45" s="137" t="s">
        <v>167</v>
      </c>
      <c r="S45" s="138"/>
      <c r="T45" s="138"/>
      <c r="U45" s="139"/>
      <c r="V45" s="20">
        <v>2</v>
      </c>
      <c r="W45" s="21">
        <f t="shared" si="1"/>
        <v>14.68</v>
      </c>
      <c r="X45" s="29">
        <v>2</v>
      </c>
      <c r="Y45" s="33">
        <f t="shared" si="0"/>
        <v>14.68</v>
      </c>
    </row>
    <row r="46" spans="1:25" ht="51" customHeight="1" thickBot="1" x14ac:dyDescent="0.3">
      <c r="A46" s="150" t="s">
        <v>165</v>
      </c>
      <c r="B46" s="151"/>
      <c r="C46" s="151"/>
      <c r="D46" s="151"/>
      <c r="E46" s="151"/>
      <c r="F46" s="151"/>
      <c r="G46" s="152"/>
      <c r="H46" s="120" t="s">
        <v>168</v>
      </c>
      <c r="I46" s="136"/>
      <c r="J46" s="121"/>
      <c r="K46" s="120" t="s">
        <v>2</v>
      </c>
      <c r="L46" s="121"/>
      <c r="M46" s="120">
        <v>0</v>
      </c>
      <c r="N46" s="121"/>
      <c r="O46" s="120" t="s">
        <v>27</v>
      </c>
      <c r="P46" s="136"/>
      <c r="Q46" s="121"/>
      <c r="R46" s="137" t="s">
        <v>169</v>
      </c>
      <c r="S46" s="138"/>
      <c r="T46" s="138"/>
      <c r="U46" s="156"/>
      <c r="V46" s="23">
        <v>1.5</v>
      </c>
      <c r="W46" s="26">
        <f t="shared" si="1"/>
        <v>11.01</v>
      </c>
      <c r="X46" s="30">
        <v>1.5</v>
      </c>
      <c r="Y46" s="26">
        <f t="shared" si="0"/>
        <v>11.01</v>
      </c>
    </row>
    <row r="47" spans="1:25" ht="39.75" customHeight="1" thickBot="1" x14ac:dyDescent="0.3">
      <c r="A47" s="153" t="s">
        <v>179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4"/>
      <c r="V47" s="37">
        <f>SUM(V3:V46)</f>
        <v>42</v>
      </c>
      <c r="W47" s="18">
        <f>SUM(W3:W46)</f>
        <v>308.27999999999997</v>
      </c>
      <c r="X47" s="38">
        <f>SUM(X3:X46)</f>
        <v>52</v>
      </c>
      <c r="Y47" s="19">
        <f>SUM(Y3:Y46)</f>
        <v>381.67999999999995</v>
      </c>
    </row>
    <row r="48" spans="1:25" ht="25.5" customHeight="1" x14ac:dyDescent="0.25">
      <c r="A48" s="155"/>
      <c r="B48" s="155"/>
      <c r="C48" s="155"/>
      <c r="D48" s="155"/>
      <c r="E48" s="155"/>
      <c r="F48" s="155"/>
      <c r="G48" s="155"/>
      <c r="H48" s="155"/>
      <c r="I48" s="155"/>
      <c r="J48" s="129"/>
      <c r="K48" s="129"/>
      <c r="L48" s="129"/>
      <c r="M48" s="129"/>
      <c r="N48" s="1"/>
      <c r="O48" s="1"/>
      <c r="P48" s="1"/>
      <c r="Q48" s="1"/>
      <c r="R48" s="1"/>
      <c r="S48" s="1"/>
      <c r="T48" s="1"/>
      <c r="U48" s="1"/>
    </row>
    <row r="53" ht="15.75" customHeight="1" x14ac:dyDescent="0.25"/>
    <row r="60" ht="25.5" customHeight="1" x14ac:dyDescent="0.25"/>
    <row r="61" ht="51" customHeight="1" x14ac:dyDescent="0.25"/>
    <row r="62" ht="25.5" customHeight="1" x14ac:dyDescent="0.25"/>
    <row r="63" ht="38.25" customHeight="1" x14ac:dyDescent="0.25"/>
    <row r="64" ht="76.5" customHeight="1" x14ac:dyDescent="0.25"/>
    <row r="65" ht="51" customHeight="1" x14ac:dyDescent="0.25"/>
    <row r="77" ht="51" customHeight="1" x14ac:dyDescent="0.25"/>
    <row r="78" ht="25.5" customHeight="1" x14ac:dyDescent="0.25"/>
    <row r="79" ht="38.25" customHeight="1" x14ac:dyDescent="0.25"/>
    <row r="80" ht="25.5" customHeight="1" x14ac:dyDescent="0.25"/>
    <row r="81" ht="25.5" customHeight="1" x14ac:dyDescent="0.25"/>
    <row r="82" ht="38.25" customHeight="1" x14ac:dyDescent="0.25"/>
    <row r="83" ht="38.25" customHeight="1" x14ac:dyDescent="0.25"/>
    <row r="84" ht="25.5" customHeight="1" x14ac:dyDescent="0.25"/>
    <row r="95" ht="25.5" customHeight="1" x14ac:dyDescent="0.25"/>
    <row r="96" ht="25.5" customHeight="1" x14ac:dyDescent="0.25"/>
    <row r="97" ht="25.5" customHeight="1" x14ac:dyDescent="0.25"/>
    <row r="98" ht="15.75" customHeight="1" x14ac:dyDescent="0.25"/>
    <row r="99" ht="25.5" customHeight="1" x14ac:dyDescent="0.25"/>
    <row r="100" ht="25.5" customHeight="1" x14ac:dyDescent="0.25"/>
    <row r="101" ht="25.5" customHeight="1" x14ac:dyDescent="0.25"/>
    <row r="102" ht="38.25" customHeight="1" x14ac:dyDescent="0.25"/>
    <row r="103" ht="25.5" customHeight="1" x14ac:dyDescent="0.25"/>
    <row r="115" ht="25.5" customHeight="1" x14ac:dyDescent="0.25"/>
    <row r="116" ht="76.5" customHeight="1" x14ac:dyDescent="0.25"/>
    <row r="117" ht="25.5" customHeight="1" x14ac:dyDescent="0.25"/>
  </sheetData>
  <mergeCells count="279">
    <mergeCell ref="A47:U47"/>
    <mergeCell ref="A48:I48"/>
    <mergeCell ref="J48:M48"/>
    <mergeCell ref="R46:U46"/>
    <mergeCell ref="R45:U45"/>
    <mergeCell ref="A46:G46"/>
    <mergeCell ref="H46:J46"/>
    <mergeCell ref="K46:L46"/>
    <mergeCell ref="M46:N46"/>
    <mergeCell ref="O46:Q46"/>
    <mergeCell ref="R44:U44"/>
    <mergeCell ref="A45:G45"/>
    <mergeCell ref="H45:J45"/>
    <mergeCell ref="K45:L45"/>
    <mergeCell ref="M45:N45"/>
    <mergeCell ref="O45:Q45"/>
    <mergeCell ref="A44:G44"/>
    <mergeCell ref="H44:J44"/>
    <mergeCell ref="K44:L44"/>
    <mergeCell ref="M44:N44"/>
    <mergeCell ref="O44:Q44"/>
    <mergeCell ref="R43:U43"/>
    <mergeCell ref="R42:U42"/>
    <mergeCell ref="A43:G43"/>
    <mergeCell ref="H43:J43"/>
    <mergeCell ref="K43:L43"/>
    <mergeCell ref="M43:N43"/>
    <mergeCell ref="O43:Q43"/>
    <mergeCell ref="R41:U41"/>
    <mergeCell ref="A42:G42"/>
    <mergeCell ref="H42:J42"/>
    <mergeCell ref="K42:L42"/>
    <mergeCell ref="M42:N42"/>
    <mergeCell ref="O42:Q42"/>
    <mergeCell ref="R40:U40"/>
    <mergeCell ref="A41:G41"/>
    <mergeCell ref="H41:J41"/>
    <mergeCell ref="K41:L41"/>
    <mergeCell ref="M41:N41"/>
    <mergeCell ref="O41:Q41"/>
    <mergeCell ref="R39:U39"/>
    <mergeCell ref="A40:G40"/>
    <mergeCell ref="H40:J40"/>
    <mergeCell ref="K40:L40"/>
    <mergeCell ref="M40:N40"/>
    <mergeCell ref="O40:Q40"/>
    <mergeCell ref="R38:U38"/>
    <mergeCell ref="A39:G39"/>
    <mergeCell ref="H39:J39"/>
    <mergeCell ref="K39:L39"/>
    <mergeCell ref="M39:N39"/>
    <mergeCell ref="O39:Q39"/>
    <mergeCell ref="R37:U37"/>
    <mergeCell ref="A38:G38"/>
    <mergeCell ref="H38:J38"/>
    <mergeCell ref="K38:L38"/>
    <mergeCell ref="M38:N38"/>
    <mergeCell ref="O38:Q38"/>
    <mergeCell ref="R36:U36"/>
    <mergeCell ref="A37:G37"/>
    <mergeCell ref="H37:J37"/>
    <mergeCell ref="K37:L37"/>
    <mergeCell ref="M37:N37"/>
    <mergeCell ref="O37:Q37"/>
    <mergeCell ref="R35:U35"/>
    <mergeCell ref="A36:G36"/>
    <mergeCell ref="H36:J36"/>
    <mergeCell ref="K36:L36"/>
    <mergeCell ref="M36:N36"/>
    <mergeCell ref="O36:Q36"/>
    <mergeCell ref="A35:G35"/>
    <mergeCell ref="H35:J35"/>
    <mergeCell ref="K35:L35"/>
    <mergeCell ref="M35:N35"/>
    <mergeCell ref="O35:Q35"/>
    <mergeCell ref="R34:U34"/>
    <mergeCell ref="R33:U33"/>
    <mergeCell ref="A34:G34"/>
    <mergeCell ref="H34:J34"/>
    <mergeCell ref="K34:L34"/>
    <mergeCell ref="M34:N34"/>
    <mergeCell ref="O34:Q34"/>
    <mergeCell ref="R32:U32"/>
    <mergeCell ref="A33:G33"/>
    <mergeCell ref="H33:J33"/>
    <mergeCell ref="K33:L33"/>
    <mergeCell ref="M33:N33"/>
    <mergeCell ref="O33:Q33"/>
    <mergeCell ref="R31:U31"/>
    <mergeCell ref="A32:G32"/>
    <mergeCell ref="H32:J32"/>
    <mergeCell ref="K32:L32"/>
    <mergeCell ref="M32:N32"/>
    <mergeCell ref="O32:Q32"/>
    <mergeCell ref="R30:U30"/>
    <mergeCell ref="A31:G31"/>
    <mergeCell ref="H31:J31"/>
    <mergeCell ref="K31:L31"/>
    <mergeCell ref="M31:N31"/>
    <mergeCell ref="O31:Q31"/>
    <mergeCell ref="R29:U29"/>
    <mergeCell ref="A30:G30"/>
    <mergeCell ref="H30:J30"/>
    <mergeCell ref="K30:L30"/>
    <mergeCell ref="M30:N30"/>
    <mergeCell ref="O30:Q30"/>
    <mergeCell ref="R28:U28"/>
    <mergeCell ref="A29:G29"/>
    <mergeCell ref="H29:J29"/>
    <mergeCell ref="K29:L29"/>
    <mergeCell ref="M29:N29"/>
    <mergeCell ref="O29:Q29"/>
    <mergeCell ref="R27:U27"/>
    <mergeCell ref="A28:G28"/>
    <mergeCell ref="H28:J28"/>
    <mergeCell ref="K28:L28"/>
    <mergeCell ref="M28:N28"/>
    <mergeCell ref="O28:Q28"/>
    <mergeCell ref="A27:G27"/>
    <mergeCell ref="H27:J27"/>
    <mergeCell ref="K27:L27"/>
    <mergeCell ref="M27:N27"/>
    <mergeCell ref="O27:Q27"/>
    <mergeCell ref="A26:G26"/>
    <mergeCell ref="H26:J26"/>
    <mergeCell ref="K26:L26"/>
    <mergeCell ref="M26:N26"/>
    <mergeCell ref="O26:Q26"/>
    <mergeCell ref="R26:U26"/>
    <mergeCell ref="A25:G25"/>
    <mergeCell ref="H25:J25"/>
    <mergeCell ref="K25:L25"/>
    <mergeCell ref="M25:N25"/>
    <mergeCell ref="O25:Q25"/>
    <mergeCell ref="R25:U25"/>
    <mergeCell ref="A24:G24"/>
    <mergeCell ref="H24:J24"/>
    <mergeCell ref="K24:L24"/>
    <mergeCell ref="M24:N24"/>
    <mergeCell ref="O24:Q24"/>
    <mergeCell ref="R24:U24"/>
    <mergeCell ref="A23:G23"/>
    <mergeCell ref="H23:J23"/>
    <mergeCell ref="K23:L23"/>
    <mergeCell ref="M23:N23"/>
    <mergeCell ref="O23:Q23"/>
    <mergeCell ref="R23:U23"/>
    <mergeCell ref="A22:G22"/>
    <mergeCell ref="H22:J22"/>
    <mergeCell ref="K22:L22"/>
    <mergeCell ref="M22:N22"/>
    <mergeCell ref="O22:Q22"/>
    <mergeCell ref="R22:U22"/>
    <mergeCell ref="A21:G21"/>
    <mergeCell ref="H21:J21"/>
    <mergeCell ref="K21:L21"/>
    <mergeCell ref="M21:N21"/>
    <mergeCell ref="O21:Q21"/>
    <mergeCell ref="R21:U21"/>
    <mergeCell ref="A20:G20"/>
    <mergeCell ref="H20:J20"/>
    <mergeCell ref="K20:L20"/>
    <mergeCell ref="M20:N20"/>
    <mergeCell ref="O20:Q20"/>
    <mergeCell ref="R20:U20"/>
    <mergeCell ref="A19:G19"/>
    <mergeCell ref="H19:J19"/>
    <mergeCell ref="K19:L19"/>
    <mergeCell ref="M19:N19"/>
    <mergeCell ref="O19:Q19"/>
    <mergeCell ref="R19:U19"/>
    <mergeCell ref="A18:G18"/>
    <mergeCell ref="H18:J18"/>
    <mergeCell ref="K18:L18"/>
    <mergeCell ref="M18:N18"/>
    <mergeCell ref="O18:Q18"/>
    <mergeCell ref="R18:U18"/>
    <mergeCell ref="A17:G17"/>
    <mergeCell ref="H17:J17"/>
    <mergeCell ref="K17:L17"/>
    <mergeCell ref="M17:N17"/>
    <mergeCell ref="O17:Q17"/>
    <mergeCell ref="R17:U17"/>
    <mergeCell ref="A16:G16"/>
    <mergeCell ref="H16:J16"/>
    <mergeCell ref="K16:L16"/>
    <mergeCell ref="M16:N16"/>
    <mergeCell ref="O16:Q16"/>
    <mergeCell ref="R16:U16"/>
    <mergeCell ref="A15:G15"/>
    <mergeCell ref="H15:J15"/>
    <mergeCell ref="K15:L15"/>
    <mergeCell ref="M15:N15"/>
    <mergeCell ref="O15:Q15"/>
    <mergeCell ref="R15:U15"/>
    <mergeCell ref="O14:Q14"/>
    <mergeCell ref="R14:U14"/>
    <mergeCell ref="O13:Q13"/>
    <mergeCell ref="R13:U13"/>
    <mergeCell ref="A14:G14"/>
    <mergeCell ref="H14:J14"/>
    <mergeCell ref="K14:L14"/>
    <mergeCell ref="M14:N14"/>
    <mergeCell ref="O12:Q12"/>
    <mergeCell ref="R12:U12"/>
    <mergeCell ref="A13:G13"/>
    <mergeCell ref="H13:J13"/>
    <mergeCell ref="K13:L13"/>
    <mergeCell ref="M13:N13"/>
    <mergeCell ref="O11:Q11"/>
    <mergeCell ref="R11:U11"/>
    <mergeCell ref="A12:G12"/>
    <mergeCell ref="H12:J12"/>
    <mergeCell ref="K12:L12"/>
    <mergeCell ref="M12:N12"/>
    <mergeCell ref="O10:Q10"/>
    <mergeCell ref="R10:U10"/>
    <mergeCell ref="A11:G11"/>
    <mergeCell ref="H11:J11"/>
    <mergeCell ref="K11:L11"/>
    <mergeCell ref="M11:N11"/>
    <mergeCell ref="O9:Q9"/>
    <mergeCell ref="R9:U9"/>
    <mergeCell ref="A10:G10"/>
    <mergeCell ref="H10:J10"/>
    <mergeCell ref="K10:L10"/>
    <mergeCell ref="M10:N10"/>
    <mergeCell ref="O8:Q8"/>
    <mergeCell ref="R8:U8"/>
    <mergeCell ref="A9:G9"/>
    <mergeCell ref="H9:J9"/>
    <mergeCell ref="K9:L9"/>
    <mergeCell ref="M9:N9"/>
    <mergeCell ref="A8:G8"/>
    <mergeCell ref="H8:J8"/>
    <mergeCell ref="K8:L8"/>
    <mergeCell ref="M8:N8"/>
    <mergeCell ref="O7:Q7"/>
    <mergeCell ref="R7:U7"/>
    <mergeCell ref="O6:Q6"/>
    <mergeCell ref="R6:U6"/>
    <mergeCell ref="A7:G7"/>
    <mergeCell ref="H7:J7"/>
    <mergeCell ref="K7:L7"/>
    <mergeCell ref="M7:N7"/>
    <mergeCell ref="O5:Q5"/>
    <mergeCell ref="R5:U5"/>
    <mergeCell ref="A6:G6"/>
    <mergeCell ref="H6:J6"/>
    <mergeCell ref="K6:L6"/>
    <mergeCell ref="M6:N6"/>
    <mergeCell ref="O4:Q4"/>
    <mergeCell ref="R4:U4"/>
    <mergeCell ref="A5:G5"/>
    <mergeCell ref="H5:J5"/>
    <mergeCell ref="K5:L5"/>
    <mergeCell ref="M5:N5"/>
    <mergeCell ref="O3:Q3"/>
    <mergeCell ref="R3:U3"/>
    <mergeCell ref="A4:G4"/>
    <mergeCell ref="H4:J4"/>
    <mergeCell ref="K4:L4"/>
    <mergeCell ref="M4:N4"/>
    <mergeCell ref="R1:U1"/>
    <mergeCell ref="A1:B1"/>
    <mergeCell ref="C1:G1"/>
    <mergeCell ref="H1:J1"/>
    <mergeCell ref="K1:L1"/>
    <mergeCell ref="P1:Q1"/>
    <mergeCell ref="O2:Q2"/>
    <mergeCell ref="R2:U2"/>
    <mergeCell ref="A3:G3"/>
    <mergeCell ref="H3:J3"/>
    <mergeCell ref="K3:L3"/>
    <mergeCell ref="M3:N3"/>
    <mergeCell ref="A2:G2"/>
    <mergeCell ref="H2:J2"/>
    <mergeCell ref="K2:L2"/>
    <mergeCell ref="M2:N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I8" sqref="I8"/>
    </sheetView>
  </sheetViews>
  <sheetFormatPr defaultRowHeight="15" x14ac:dyDescent="0.25"/>
  <cols>
    <col min="1" max="1" width="30.5703125" style="43" bestFit="1" customWidth="1"/>
    <col min="2" max="2" width="11.7109375" style="43" bestFit="1" customWidth="1"/>
    <col min="3" max="3" width="10.7109375" style="43" bestFit="1" customWidth="1"/>
    <col min="4" max="4" width="30.5703125" style="43" bestFit="1" customWidth="1"/>
    <col min="5" max="5" width="13.5703125" style="43" bestFit="1" customWidth="1"/>
    <col min="6" max="6" width="10.7109375" style="43" bestFit="1" customWidth="1"/>
    <col min="7" max="7" width="15.140625" style="43" customWidth="1"/>
    <col min="8" max="8" width="30.5703125" style="43" bestFit="1" customWidth="1"/>
    <col min="9" max="9" width="12" style="43" bestFit="1" customWidth="1"/>
    <col min="10" max="10" width="13.5703125" style="43" bestFit="1" customWidth="1"/>
    <col min="11" max="16384" width="9.140625" style="43"/>
  </cols>
  <sheetData>
    <row r="1" spans="1:10" ht="16.5" thickBot="1" x14ac:dyDescent="0.3">
      <c r="A1" s="158" t="s">
        <v>180</v>
      </c>
      <c r="B1" s="159"/>
      <c r="D1" s="158" t="s">
        <v>181</v>
      </c>
      <c r="E1" s="159"/>
      <c r="H1" s="158" t="s">
        <v>162</v>
      </c>
      <c r="I1" s="159"/>
    </row>
    <row r="2" spans="1:10" x14ac:dyDescent="0.25">
      <c r="A2" s="47" t="s">
        <v>182</v>
      </c>
      <c r="B2" s="17" t="s">
        <v>183</v>
      </c>
      <c r="D2" s="47" t="s">
        <v>182</v>
      </c>
      <c r="E2" s="17" t="s">
        <v>183</v>
      </c>
      <c r="H2" s="47" t="s">
        <v>182</v>
      </c>
      <c r="I2" s="17" t="s">
        <v>183</v>
      </c>
    </row>
    <row r="3" spans="1:10" x14ac:dyDescent="0.25">
      <c r="A3" s="40" t="s">
        <v>184</v>
      </c>
      <c r="B3" s="13">
        <v>97.26</v>
      </c>
      <c r="D3" s="40" t="s">
        <v>184</v>
      </c>
      <c r="E3" s="12">
        <v>198.18</v>
      </c>
      <c r="H3" s="40" t="s">
        <v>184</v>
      </c>
      <c r="I3" s="12">
        <v>308.27999999999997</v>
      </c>
    </row>
    <row r="4" spans="1:10" x14ac:dyDescent="0.25">
      <c r="A4" s="40" t="s">
        <v>185</v>
      </c>
      <c r="B4" s="12">
        <v>178</v>
      </c>
      <c r="D4" s="40" t="s">
        <v>185</v>
      </c>
      <c r="E4" s="12">
        <v>267.91000000000003</v>
      </c>
      <c r="H4" s="40" t="s">
        <v>185</v>
      </c>
      <c r="I4" s="12">
        <v>381.68</v>
      </c>
    </row>
    <row r="5" spans="1:10" x14ac:dyDescent="0.25">
      <c r="A5" s="40" t="s">
        <v>186</v>
      </c>
      <c r="B5" s="39">
        <v>12</v>
      </c>
      <c r="D5" s="40" t="s">
        <v>186</v>
      </c>
      <c r="E5" s="39">
        <v>19</v>
      </c>
      <c r="H5" s="40" t="s">
        <v>186</v>
      </c>
      <c r="I5" s="39">
        <v>27</v>
      </c>
    </row>
    <row r="6" spans="1:10" x14ac:dyDescent="0.25">
      <c r="A6" s="40" t="s">
        <v>187</v>
      </c>
      <c r="B6" s="41">
        <f>1</f>
        <v>1</v>
      </c>
      <c r="D6" s="40" t="s">
        <v>187</v>
      </c>
      <c r="E6" s="41">
        <f>1</f>
        <v>1</v>
      </c>
      <c r="H6" s="40" t="s">
        <v>187</v>
      </c>
      <c r="I6" s="41">
        <f>1</f>
        <v>1</v>
      </c>
    </row>
    <row r="7" spans="1:10" x14ac:dyDescent="0.25">
      <c r="A7" s="40" t="s">
        <v>188</v>
      </c>
      <c r="B7" s="41">
        <f>12/12</f>
        <v>1</v>
      </c>
      <c r="D7" s="40" t="s">
        <v>188</v>
      </c>
      <c r="E7" s="41">
        <f>16/19</f>
        <v>0.84210526315789469</v>
      </c>
      <c r="H7" s="40" t="s">
        <v>188</v>
      </c>
      <c r="I7" s="41">
        <f>27/38</f>
        <v>0.71052631578947367</v>
      </c>
    </row>
    <row r="8" spans="1:10" x14ac:dyDescent="0.25">
      <c r="A8" s="40" t="s">
        <v>189</v>
      </c>
      <c r="B8" s="12">
        <f>B3*B6</f>
        <v>97.26</v>
      </c>
      <c r="D8" s="40" t="s">
        <v>189</v>
      </c>
      <c r="E8" s="12">
        <f>E3*E6</f>
        <v>198.18</v>
      </c>
      <c r="H8" s="40" t="s">
        <v>189</v>
      </c>
      <c r="I8" s="12">
        <f>I3*I6</f>
        <v>308.27999999999997</v>
      </c>
    </row>
    <row r="9" spans="1:10" x14ac:dyDescent="0.25">
      <c r="A9" s="42" t="s">
        <v>190</v>
      </c>
      <c r="B9" s="12">
        <f>B4*B7</f>
        <v>178</v>
      </c>
      <c r="D9" s="42" t="s">
        <v>190</v>
      </c>
      <c r="E9" s="12">
        <f>E4*E7</f>
        <v>225.6084210526316</v>
      </c>
      <c r="H9" s="42" t="s">
        <v>190</v>
      </c>
      <c r="I9" s="12">
        <f>I4*I7</f>
        <v>271.19368421052633</v>
      </c>
    </row>
    <row r="10" spans="1:10" x14ac:dyDescent="0.25">
      <c r="A10" s="40" t="s">
        <v>191</v>
      </c>
      <c r="B10" s="39">
        <f>B9/B4</f>
        <v>1</v>
      </c>
      <c r="D10" s="40" t="s">
        <v>191</v>
      </c>
      <c r="E10" s="39">
        <f>E9/E4</f>
        <v>0.84210526315789469</v>
      </c>
      <c r="H10" s="40" t="s">
        <v>191</v>
      </c>
      <c r="I10" s="39">
        <f>I9/I4</f>
        <v>0.71052631578947367</v>
      </c>
    </row>
    <row r="11" spans="1:10" x14ac:dyDescent="0.25">
      <c r="A11" s="40" t="s">
        <v>192</v>
      </c>
      <c r="B11" s="39">
        <f>B9/B8</f>
        <v>1.8301460004112686</v>
      </c>
      <c r="D11" s="40" t="s">
        <v>192</v>
      </c>
      <c r="E11" s="39">
        <f>E9/E8</f>
        <v>1.1384015594541912</v>
      </c>
      <c r="H11" s="40" t="s">
        <v>192</v>
      </c>
      <c r="I11" s="39">
        <f>I9/I8</f>
        <v>0.87969924812030087</v>
      </c>
    </row>
    <row r="14" spans="1:10" x14ac:dyDescent="0.25">
      <c r="A14"/>
      <c r="B14" s="114" t="s">
        <v>193</v>
      </c>
      <c r="C14" s="115"/>
      <c r="D14" s="116"/>
      <c r="E14" s="48" t="s">
        <v>194</v>
      </c>
      <c r="F14" s="117" t="s">
        <v>195</v>
      </c>
      <c r="G14" s="118"/>
      <c r="H14" s="118"/>
      <c r="I14" s="119"/>
      <c r="J14" s="49" t="s">
        <v>196</v>
      </c>
    </row>
    <row r="15" spans="1:10" ht="15.75" thickBot="1" x14ac:dyDescent="0.3">
      <c r="A15"/>
      <c r="B15" s="50" t="s">
        <v>197</v>
      </c>
      <c r="C15" s="51" t="s">
        <v>198</v>
      </c>
      <c r="D15" s="51" t="s">
        <v>199</v>
      </c>
      <c r="E15" s="51" t="s">
        <v>197</v>
      </c>
      <c r="F15" s="51" t="s">
        <v>197</v>
      </c>
      <c r="G15" s="51" t="s">
        <v>180</v>
      </c>
      <c r="H15" s="51" t="s">
        <v>181</v>
      </c>
      <c r="I15" s="59" t="s">
        <v>162</v>
      </c>
      <c r="J15" s="39" t="s">
        <v>197</v>
      </c>
    </row>
    <row r="16" spans="1:10" x14ac:dyDescent="0.25">
      <c r="A16" s="52" t="s">
        <v>200</v>
      </c>
      <c r="B16" s="53">
        <v>41230</v>
      </c>
      <c r="C16" s="54">
        <v>41243</v>
      </c>
      <c r="D16" s="54">
        <v>41263</v>
      </c>
      <c r="E16" s="54">
        <v>41243</v>
      </c>
      <c r="F16" s="54">
        <v>41244</v>
      </c>
      <c r="G16" s="54">
        <v>41298</v>
      </c>
      <c r="H16" s="54">
        <v>41306</v>
      </c>
      <c r="I16" s="60">
        <v>41320</v>
      </c>
      <c r="J16" s="55">
        <v>41333</v>
      </c>
    </row>
    <row r="17" spans="1:10" x14ac:dyDescent="0.25">
      <c r="A17" s="52" t="s">
        <v>201</v>
      </c>
      <c r="B17" s="56">
        <v>41247</v>
      </c>
      <c r="C17" s="55">
        <v>41263</v>
      </c>
      <c r="D17" s="55">
        <v>40918</v>
      </c>
      <c r="E17" s="55">
        <v>41263</v>
      </c>
      <c r="F17" s="55">
        <v>41284</v>
      </c>
      <c r="G17" s="55">
        <v>41305</v>
      </c>
      <c r="H17" s="55">
        <v>41319</v>
      </c>
      <c r="I17" s="60">
        <v>41333</v>
      </c>
      <c r="J17" s="55">
        <v>41340</v>
      </c>
    </row>
    <row r="18" spans="1:10" x14ac:dyDescent="0.25">
      <c r="A18" s="52" t="s">
        <v>202</v>
      </c>
      <c r="B18" s="57" t="s">
        <v>203</v>
      </c>
      <c r="C18" s="57" t="s">
        <v>204</v>
      </c>
      <c r="D18" s="57" t="s">
        <v>205</v>
      </c>
      <c r="E18" s="57" t="s">
        <v>206</v>
      </c>
      <c r="F18" s="57" t="s">
        <v>207</v>
      </c>
      <c r="G18" s="57">
        <f>G17-G16</f>
        <v>7</v>
      </c>
      <c r="H18" s="57">
        <f>H17-H16</f>
        <v>13</v>
      </c>
      <c r="I18" s="43">
        <f>I17-I16</f>
        <v>13</v>
      </c>
      <c r="J18" s="57">
        <f>J17-J16</f>
        <v>7</v>
      </c>
    </row>
    <row r="19" spans="1:10" s="63" customFormat="1" ht="35.25" customHeight="1" x14ac:dyDescent="0.25">
      <c r="A19" s="61" t="s">
        <v>211</v>
      </c>
      <c r="B19" s="62">
        <v>17187.8</v>
      </c>
      <c r="C19" s="62">
        <v>352</v>
      </c>
      <c r="D19" s="62">
        <v>376.96</v>
      </c>
      <c r="E19" s="62">
        <v>1468.16</v>
      </c>
      <c r="F19" s="62">
        <v>1051.52</v>
      </c>
      <c r="G19" s="16">
        <f>B4</f>
        <v>178</v>
      </c>
      <c r="H19" s="16">
        <f>E4</f>
        <v>267.91000000000003</v>
      </c>
      <c r="I19" s="62">
        <f>I4</f>
        <v>381.68</v>
      </c>
      <c r="J19" s="62">
        <v>120</v>
      </c>
    </row>
    <row r="21" spans="1:10" ht="18.75" x14ac:dyDescent="0.3">
      <c r="A21" s="157" t="s">
        <v>212</v>
      </c>
      <c r="B21" s="157"/>
      <c r="C21" s="157"/>
      <c r="D21" s="157"/>
      <c r="E21" s="157"/>
      <c r="F21" s="157"/>
      <c r="G21" s="157"/>
      <c r="H21" s="157"/>
      <c r="I21" s="157"/>
      <c r="J21" s="64">
        <f>SUM(B19:J19)</f>
        <v>21384.03</v>
      </c>
    </row>
  </sheetData>
  <mergeCells count="6">
    <mergeCell ref="A21:I21"/>
    <mergeCell ref="A1:B1"/>
    <mergeCell ref="D1:E1"/>
    <mergeCell ref="H1:I1"/>
    <mergeCell ref="B14:D14"/>
    <mergeCell ref="F14:I1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7" sqref="D7"/>
    </sheetView>
  </sheetViews>
  <sheetFormatPr defaultRowHeight="15" x14ac:dyDescent="0.25"/>
  <cols>
    <col min="1" max="1" width="14.140625" bestFit="1" customWidth="1"/>
    <col min="3" max="3" width="12.42578125" customWidth="1"/>
  </cols>
  <sheetData>
    <row r="1" spans="1:4" ht="21" customHeight="1" thickBot="1" x14ac:dyDescent="0.3">
      <c r="B1" s="44" t="s">
        <v>180</v>
      </c>
      <c r="C1" s="45" t="s">
        <v>181</v>
      </c>
      <c r="D1" s="45" t="s">
        <v>267</v>
      </c>
    </row>
    <row r="2" spans="1:4" s="102" customFormat="1" x14ac:dyDescent="0.25">
      <c r="A2" s="103" t="s">
        <v>268</v>
      </c>
      <c r="B2" s="8">
        <v>97.26</v>
      </c>
      <c r="C2" s="8">
        <v>198.18</v>
      </c>
      <c r="D2" s="8">
        <v>308.27999999999997</v>
      </c>
    </row>
    <row r="3" spans="1:4" s="102" customFormat="1" x14ac:dyDescent="0.25">
      <c r="B3" s="8"/>
      <c r="C3" s="8"/>
      <c r="D3" s="8"/>
    </row>
    <row r="4" spans="1:4" ht="24.75" customHeight="1" x14ac:dyDescent="0.25">
      <c r="A4" s="15" t="s">
        <v>269</v>
      </c>
      <c r="B4" s="8">
        <v>178</v>
      </c>
      <c r="C4" s="8">
        <v>267.91000000000003</v>
      </c>
      <c r="D4" s="8">
        <v>381.68</v>
      </c>
    </row>
    <row r="6" spans="1:4" x14ac:dyDescent="0.25">
      <c r="A6" s="104" t="s">
        <v>270</v>
      </c>
      <c r="B6" s="8">
        <v>178</v>
      </c>
      <c r="C6" s="8">
        <v>225.61</v>
      </c>
      <c r="D6" s="8">
        <v>271.19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do Custo</vt:lpstr>
      <vt:lpstr>Estimativa Projeto</vt:lpstr>
      <vt:lpstr>Sprint 1</vt:lpstr>
      <vt:lpstr>Sprint 2</vt:lpstr>
      <vt:lpstr>Sprint 3</vt:lpstr>
      <vt:lpstr>EVM</vt:lpstr>
      <vt:lpstr>Gráfico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2013-02-27T22:36:17Z</dcterms:created>
  <dcterms:modified xsi:type="dcterms:W3CDTF">2013-03-01T01:05:29Z</dcterms:modified>
</cp:coreProperties>
</file>