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zhu/Desktop/"/>
    </mc:Choice>
  </mc:AlternateContent>
  <xr:revisionPtr revIDLastSave="0" documentId="13_ncr:1_{C250AE60-A34E-DF42-BB52-B4C93B3337E1}" xr6:coauthVersionLast="45" xr6:coauthVersionMax="45" xr10:uidLastSave="{00000000-0000-0000-0000-000000000000}"/>
  <bookViews>
    <workbookView xWindow="1940" yWindow="460" windowWidth="30160" windowHeight="19100" xr2:uid="{00000000-000D-0000-FFFF-FFFF00000000}"/>
  </bookViews>
  <sheets>
    <sheet name="underlying assets" sheetId="1" r:id="rId1"/>
    <sheet name="underlying profits" sheetId="5" r:id="rId2"/>
    <sheet name="1-up swing option" sheetId="6" r:id="rId3"/>
    <sheet name="2-up swing option" sheetId="9" r:id="rId4"/>
    <sheet name="3-up swing option" sheetId="11" r:id="rId5"/>
    <sheet name="4-up swing option" sheetId="12" r:id="rId6"/>
    <sheet name="1-down swing option" sheetId="8" r:id="rId7"/>
    <sheet name="2-down swing option" sheetId="13" r:id="rId8"/>
    <sheet name="3-down swing option" sheetId="15" r:id="rId9"/>
    <sheet name="4-down swing option" sheetId="16" r:id="rId10"/>
    <sheet name="draft (1)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6" l="1"/>
  <c r="AX103" i="16"/>
  <c r="BA106" i="16"/>
  <c r="BA104" i="16"/>
  <c r="AZ105" i="16" s="1"/>
  <c r="BA102" i="16"/>
  <c r="AZ103" i="16" s="1"/>
  <c r="AY104" i="16" s="1"/>
  <c r="BA100" i="16"/>
  <c r="AZ101" i="16" s="1"/>
  <c r="AY102" i="16" s="1"/>
  <c r="BA98" i="16"/>
  <c r="AZ99" i="16" s="1"/>
  <c r="BA96" i="16"/>
  <c r="AZ97" i="16" s="1"/>
  <c r="AY98" i="16" s="1"/>
  <c r="BA94" i="16"/>
  <c r="AZ95" i="16" s="1"/>
  <c r="AY96" i="16" s="1"/>
  <c r="AX97" i="16" s="1"/>
  <c r="BA92" i="16"/>
  <c r="BA90" i="16"/>
  <c r="AZ91" i="16" s="1"/>
  <c r="BA88" i="16"/>
  <c r="AZ89" i="16" s="1"/>
  <c r="BA86" i="16"/>
  <c r="AZ87" i="16" s="1"/>
  <c r="AY88" i="16" s="1"/>
  <c r="BA84" i="16"/>
  <c r="BA82" i="16"/>
  <c r="AZ83" i="16" s="1"/>
  <c r="BA80" i="16"/>
  <c r="AZ81" i="16" s="1"/>
  <c r="BA78" i="16"/>
  <c r="AZ79" i="16" s="1"/>
  <c r="AY80" i="16" s="1"/>
  <c r="AY78" i="16"/>
  <c r="AX79" i="16" s="1"/>
  <c r="BA76" i="16"/>
  <c r="AZ77" i="16" s="1"/>
  <c r="BA74" i="16"/>
  <c r="AZ75" i="16" s="1"/>
  <c r="AY76" i="16" s="1"/>
  <c r="AX77" i="16" s="1"/>
  <c r="AW78" i="16" s="1"/>
  <c r="BA72" i="16"/>
  <c r="AZ73" i="16" s="1"/>
  <c r="BA70" i="16"/>
  <c r="AZ71" i="16" s="1"/>
  <c r="AY72" i="16" s="1"/>
  <c r="AZ69" i="16"/>
  <c r="AY70" i="16" s="1"/>
  <c r="AX71" i="16" s="1"/>
  <c r="BA68" i="16"/>
  <c r="BA66" i="16"/>
  <c r="AZ67" i="16" s="1"/>
  <c r="AY68" i="16" s="1"/>
  <c r="BA64" i="16"/>
  <c r="AZ65" i="16" s="1"/>
  <c r="AY66" i="16" s="1"/>
  <c r="BA62" i="16"/>
  <c r="BA60" i="16"/>
  <c r="AZ61" i="16" s="1"/>
  <c r="BA58" i="16"/>
  <c r="AZ59" i="16" s="1"/>
  <c r="AY60" i="16" s="1"/>
  <c r="BA56" i="16"/>
  <c r="AZ57" i="16" s="1"/>
  <c r="AY58" i="16" s="1"/>
  <c r="AX59" i="16" s="1"/>
  <c r="BA54" i="16"/>
  <c r="AZ51" i="16"/>
  <c r="AZ49" i="16"/>
  <c r="AY50" i="16" s="1"/>
  <c r="AZ47" i="16"/>
  <c r="AY48" i="16" s="1"/>
  <c r="AX49" i="16" s="1"/>
  <c r="AY46" i="16"/>
  <c r="AZ45" i="16"/>
  <c r="AX45" i="16"/>
  <c r="AY44" i="16"/>
  <c r="AZ43" i="16"/>
  <c r="AZ41" i="16"/>
  <c r="AY42" i="16" s="1"/>
  <c r="AX43" i="16" s="1"/>
  <c r="AX41" i="16"/>
  <c r="AW42" i="16" s="1"/>
  <c r="AZ39" i="16"/>
  <c r="AY40" i="16" s="1"/>
  <c r="AY38" i="16"/>
  <c r="AX39" i="16" s="1"/>
  <c r="AZ37" i="16"/>
  <c r="AY36" i="16"/>
  <c r="AZ35" i="16"/>
  <c r="AZ33" i="16"/>
  <c r="AY34" i="16" s="1"/>
  <c r="AX35" i="16" s="1"/>
  <c r="AZ31" i="16"/>
  <c r="AY32" i="16" s="1"/>
  <c r="AX33" i="16" s="1"/>
  <c r="AW34" i="16" s="1"/>
  <c r="AY30" i="16"/>
  <c r="AX31" i="16" s="1"/>
  <c r="AW32" i="16" s="1"/>
  <c r="AV33" i="16" s="1"/>
  <c r="AZ29" i="16"/>
  <c r="AY28" i="16"/>
  <c r="AX29" i="16" s="1"/>
  <c r="AW30" i="16" s="1"/>
  <c r="AZ27" i="16"/>
  <c r="AZ25" i="16"/>
  <c r="AY26" i="16" s="1"/>
  <c r="AX27" i="16" s="1"/>
  <c r="AZ23" i="16"/>
  <c r="AY24" i="16" s="1"/>
  <c r="AX25" i="16" s="1"/>
  <c r="AW26" i="16" s="1"/>
  <c r="AY22" i="16"/>
  <c r="AX23" i="16" s="1"/>
  <c r="AZ21" i="16"/>
  <c r="AY20" i="16"/>
  <c r="AX21" i="16" s="1"/>
  <c r="AW22" i="16" s="1"/>
  <c r="AZ19" i="16"/>
  <c r="AZ17" i="16"/>
  <c r="AY18" i="16" s="1"/>
  <c r="AX19" i="16" s="1"/>
  <c r="AZ15" i="16"/>
  <c r="AY16" i="16" s="1"/>
  <c r="AX17" i="16" s="1"/>
  <c r="AW18" i="16" s="1"/>
  <c r="AY14" i="16"/>
  <c r="AX15" i="16" s="1"/>
  <c r="AW16" i="16" s="1"/>
  <c r="AV17" i="16" s="1"/>
  <c r="AZ13" i="16"/>
  <c r="AY12" i="16"/>
  <c r="AX13" i="16" s="1"/>
  <c r="AW14" i="16" s="1"/>
  <c r="AZ11" i="16"/>
  <c r="AZ9" i="16"/>
  <c r="AY10" i="16" s="1"/>
  <c r="AX11" i="16" s="1"/>
  <c r="AZ7" i="16"/>
  <c r="AY8" i="16" s="1"/>
  <c r="AX9" i="16" s="1"/>
  <c r="AW10" i="16" s="1"/>
  <c r="AY6" i="16"/>
  <c r="AX7" i="16" s="1"/>
  <c r="AZ5" i="16"/>
  <c r="AY4" i="16"/>
  <c r="AZ3" i="16"/>
  <c r="AY104" i="15"/>
  <c r="BA106" i="15"/>
  <c r="BA104" i="15"/>
  <c r="AZ105" i="15" s="1"/>
  <c r="BA102" i="15"/>
  <c r="AZ103" i="15" s="1"/>
  <c r="BA100" i="15"/>
  <c r="AZ101" i="15" s="1"/>
  <c r="AY102" i="15" s="1"/>
  <c r="AX103" i="15" s="1"/>
  <c r="BA98" i="15"/>
  <c r="AZ99" i="15" s="1"/>
  <c r="BA96" i="15"/>
  <c r="AZ97" i="15" s="1"/>
  <c r="AY98" i="15" s="1"/>
  <c r="BA94" i="15"/>
  <c r="AZ95" i="15" s="1"/>
  <c r="AY96" i="15" s="1"/>
  <c r="AX97" i="15" s="1"/>
  <c r="BA92" i="15"/>
  <c r="AZ93" i="15" s="1"/>
  <c r="AY94" i="15" s="1"/>
  <c r="BA90" i="15"/>
  <c r="AZ91" i="15" s="1"/>
  <c r="AY92" i="15" s="1"/>
  <c r="BA88" i="15"/>
  <c r="AZ89" i="15" s="1"/>
  <c r="BA86" i="15"/>
  <c r="AZ87" i="15" s="1"/>
  <c r="AY88" i="15" s="1"/>
  <c r="BA84" i="15"/>
  <c r="BA82" i="15"/>
  <c r="AZ83" i="15" s="1"/>
  <c r="BA80" i="15"/>
  <c r="AZ81" i="15" s="1"/>
  <c r="BA78" i="15"/>
  <c r="AZ79" i="15" s="1"/>
  <c r="AY80" i="15" s="1"/>
  <c r="AY78" i="15"/>
  <c r="AX79" i="15" s="1"/>
  <c r="BA76" i="15"/>
  <c r="AZ77" i="15" s="1"/>
  <c r="BA74" i="15"/>
  <c r="AZ75" i="15" s="1"/>
  <c r="AY76" i="15" s="1"/>
  <c r="AX77" i="15" s="1"/>
  <c r="AW78" i="15" s="1"/>
  <c r="BA72" i="15"/>
  <c r="AZ73" i="15" s="1"/>
  <c r="BA70" i="15"/>
  <c r="AZ71" i="15" s="1"/>
  <c r="AY72" i="15" s="1"/>
  <c r="AY70" i="15"/>
  <c r="AX71" i="15" s="1"/>
  <c r="BA68" i="15"/>
  <c r="AZ69" i="15" s="1"/>
  <c r="BA66" i="15"/>
  <c r="AZ67" i="15" s="1"/>
  <c r="AY68" i="15" s="1"/>
  <c r="BA64" i="15"/>
  <c r="AZ65" i="15" s="1"/>
  <c r="BA62" i="15"/>
  <c r="AZ63" i="15" s="1"/>
  <c r="AY64" i="15" s="1"/>
  <c r="AY62" i="15"/>
  <c r="AX63" i="15" s="1"/>
  <c r="BA60" i="15"/>
  <c r="AZ61" i="15" s="1"/>
  <c r="AZ59" i="15"/>
  <c r="AY60" i="15" s="1"/>
  <c r="AX61" i="15" s="1"/>
  <c r="AW62" i="15" s="1"/>
  <c r="BA58" i="15"/>
  <c r="BA56" i="15"/>
  <c r="AZ57" i="15" s="1"/>
  <c r="AZ55" i="15"/>
  <c r="BA54" i="15"/>
  <c r="AZ53" i="15"/>
  <c r="AZ51" i="15"/>
  <c r="AY52" i="15" s="1"/>
  <c r="AZ49" i="15"/>
  <c r="AY50" i="15" s="1"/>
  <c r="AZ47" i="15"/>
  <c r="AY48" i="15" s="1"/>
  <c r="AX49" i="15" s="1"/>
  <c r="AZ45" i="15"/>
  <c r="AZ43" i="15"/>
  <c r="AY44" i="15" s="1"/>
  <c r="AZ41" i="15"/>
  <c r="AZ39" i="15"/>
  <c r="AY40" i="15" s="1"/>
  <c r="AY38" i="15"/>
  <c r="AX39" i="15" s="1"/>
  <c r="AZ37" i="15"/>
  <c r="AY36" i="15"/>
  <c r="AZ35" i="15"/>
  <c r="AZ33" i="15"/>
  <c r="AY34" i="15" s="1"/>
  <c r="AZ31" i="15"/>
  <c r="AY32" i="15" s="1"/>
  <c r="AX33" i="15" s="1"/>
  <c r="AY30" i="15"/>
  <c r="AX31" i="15" s="1"/>
  <c r="AW32" i="15" s="1"/>
  <c r="AZ29" i="15"/>
  <c r="AY28" i="15"/>
  <c r="AX29" i="15" s="1"/>
  <c r="AW30" i="15" s="1"/>
  <c r="AZ27" i="15"/>
  <c r="AZ25" i="15"/>
  <c r="AY26" i="15" s="1"/>
  <c r="AX27" i="15" s="1"/>
  <c r="AZ23" i="15"/>
  <c r="AY24" i="15" s="1"/>
  <c r="AX25" i="15" s="1"/>
  <c r="AW26" i="15" s="1"/>
  <c r="AY22" i="15"/>
  <c r="AX23" i="15" s="1"/>
  <c r="AZ21" i="15"/>
  <c r="AY20" i="15"/>
  <c r="AX21" i="15" s="1"/>
  <c r="AW22" i="15" s="1"/>
  <c r="AZ19" i="15"/>
  <c r="AZ17" i="15"/>
  <c r="AY18" i="15" s="1"/>
  <c r="AZ15" i="15"/>
  <c r="AY16" i="15" s="1"/>
  <c r="AX17" i="15" s="1"/>
  <c r="AY14" i="15"/>
  <c r="AX15" i="15" s="1"/>
  <c r="AW16" i="15" s="1"/>
  <c r="AZ13" i="15"/>
  <c r="AY12" i="15"/>
  <c r="AX13" i="15" s="1"/>
  <c r="AW14" i="15" s="1"/>
  <c r="AZ11" i="15"/>
  <c r="AZ9" i="15"/>
  <c r="AY10" i="15" s="1"/>
  <c r="AX11" i="15" s="1"/>
  <c r="AZ7" i="15"/>
  <c r="AY8" i="15" s="1"/>
  <c r="AX9" i="15" s="1"/>
  <c r="AW10" i="15" s="1"/>
  <c r="AY6" i="15"/>
  <c r="AX7" i="15" s="1"/>
  <c r="AZ5" i="15"/>
  <c r="AY4" i="15"/>
  <c r="AX5" i="15" s="1"/>
  <c r="AW6" i="15" s="1"/>
  <c r="AZ3" i="15"/>
  <c r="AZ105" i="13"/>
  <c r="BA106" i="13"/>
  <c r="BA104" i="13"/>
  <c r="BA102" i="13"/>
  <c r="AZ103" i="13" s="1"/>
  <c r="AY104" i="13" s="1"/>
  <c r="BA100" i="13"/>
  <c r="BA98" i="13"/>
  <c r="AZ99" i="13" s="1"/>
  <c r="BA96" i="13"/>
  <c r="AZ97" i="13" s="1"/>
  <c r="AY98" i="13" s="1"/>
  <c r="BA94" i="13"/>
  <c r="BA92" i="13"/>
  <c r="BA90" i="13"/>
  <c r="AZ91" i="13" s="1"/>
  <c r="BA88" i="13"/>
  <c r="AZ89" i="13" s="1"/>
  <c r="AY90" i="13" s="1"/>
  <c r="BA86" i="13"/>
  <c r="BA84" i="13"/>
  <c r="BA82" i="13"/>
  <c r="AZ83" i="13" s="1"/>
  <c r="BA80" i="13"/>
  <c r="AZ81" i="13" s="1"/>
  <c r="AY82" i="13" s="1"/>
  <c r="BA78" i="13"/>
  <c r="BA76" i="13"/>
  <c r="BA74" i="13"/>
  <c r="AZ75" i="13" s="1"/>
  <c r="BA72" i="13"/>
  <c r="AZ73" i="13" s="1"/>
  <c r="AY74" i="13" s="1"/>
  <c r="BA70" i="13"/>
  <c r="AZ71" i="13" s="1"/>
  <c r="AY72" i="13" s="1"/>
  <c r="AX73" i="13" s="1"/>
  <c r="BA68" i="13"/>
  <c r="AZ69" i="13" s="1"/>
  <c r="AY70" i="13" s="1"/>
  <c r="AX71" i="13" s="1"/>
  <c r="AW72" i="13" s="1"/>
  <c r="BA66" i="13"/>
  <c r="AZ67" i="13" s="1"/>
  <c r="BA64" i="13"/>
  <c r="AZ65" i="13" s="1"/>
  <c r="AY66" i="13" s="1"/>
  <c r="BA62" i="13"/>
  <c r="AZ63" i="13" s="1"/>
  <c r="AY64" i="13" s="1"/>
  <c r="AX65" i="13" s="1"/>
  <c r="BA60" i="13"/>
  <c r="BA58" i="13"/>
  <c r="AZ59" i="13" s="1"/>
  <c r="AZ57" i="13"/>
  <c r="AY58" i="13" s="1"/>
  <c r="BA56" i="13"/>
  <c r="AZ55" i="13"/>
  <c r="BA54" i="13"/>
  <c r="AZ53" i="13"/>
  <c r="AY54" i="13" s="1"/>
  <c r="AZ51" i="13"/>
  <c r="AY52" i="13" s="1"/>
  <c r="AX53" i="13" s="1"/>
  <c r="AZ49" i="13"/>
  <c r="AY50" i="13" s="1"/>
  <c r="AX51" i="13" s="1"/>
  <c r="AW52" i="13" s="1"/>
  <c r="AY48" i="13"/>
  <c r="AZ47" i="13"/>
  <c r="AZ45" i="13"/>
  <c r="AZ43" i="13"/>
  <c r="AY44" i="13" s="1"/>
  <c r="AZ41" i="13"/>
  <c r="AY42" i="13" s="1"/>
  <c r="AX43" i="13" s="1"/>
  <c r="AZ39" i="13"/>
  <c r="AY40" i="13" s="1"/>
  <c r="AX41" i="13" s="1"/>
  <c r="AW42" i="13" s="1"/>
  <c r="AY38" i="13"/>
  <c r="AZ37" i="13"/>
  <c r="AZ35" i="13"/>
  <c r="AY36" i="13" s="1"/>
  <c r="AX37" i="13" s="1"/>
  <c r="AZ33" i="13"/>
  <c r="AY34" i="13" s="1"/>
  <c r="AX35" i="13" s="1"/>
  <c r="AW36" i="13" s="1"/>
  <c r="AZ31" i="13"/>
  <c r="AY32" i="13" s="1"/>
  <c r="AZ29" i="13"/>
  <c r="AY28" i="13"/>
  <c r="AZ27" i="13"/>
  <c r="AZ25" i="13"/>
  <c r="AY26" i="13" s="1"/>
  <c r="AX27" i="13" s="1"/>
  <c r="AZ23" i="13"/>
  <c r="AY24" i="13" s="1"/>
  <c r="AX25" i="13" s="1"/>
  <c r="AW26" i="13" s="1"/>
  <c r="AZ21" i="13"/>
  <c r="AY20" i="13"/>
  <c r="AZ19" i="13"/>
  <c r="AZ17" i="13"/>
  <c r="AY18" i="13" s="1"/>
  <c r="AZ15" i="13"/>
  <c r="AY16" i="13" s="1"/>
  <c r="AX17" i="13" s="1"/>
  <c r="AZ13" i="13"/>
  <c r="AY12" i="13"/>
  <c r="AZ11" i="13"/>
  <c r="AZ9" i="13"/>
  <c r="AY10" i="13" s="1"/>
  <c r="AX11" i="13" s="1"/>
  <c r="AZ7" i="13"/>
  <c r="AY8" i="13" s="1"/>
  <c r="AX9" i="13" s="1"/>
  <c r="AW10" i="13" s="1"/>
  <c r="AZ5" i="13"/>
  <c r="AY4" i="13"/>
  <c r="AZ3" i="13"/>
  <c r="BA106" i="8"/>
  <c r="BA104" i="8"/>
  <c r="BA102" i="8"/>
  <c r="BA100" i="8"/>
  <c r="BA98" i="8"/>
  <c r="BA96" i="8"/>
  <c r="BA94" i="8"/>
  <c r="BA92" i="8"/>
  <c r="BA90" i="8"/>
  <c r="BA88" i="8"/>
  <c r="BA86" i="8"/>
  <c r="BA84" i="8"/>
  <c r="BA82" i="8"/>
  <c r="BA80" i="8"/>
  <c r="BA78" i="8"/>
  <c r="BA76" i="8"/>
  <c r="BA74" i="8"/>
  <c r="BA72" i="8"/>
  <c r="BA70" i="8"/>
  <c r="BA68" i="8"/>
  <c r="BA66" i="8"/>
  <c r="BA64" i="8"/>
  <c r="BA62" i="8"/>
  <c r="BA60" i="8"/>
  <c r="BA58" i="8"/>
  <c r="BA56" i="8"/>
  <c r="AV23" i="16" l="1"/>
  <c r="AU24" i="16" s="1"/>
  <c r="AW8" i="16"/>
  <c r="AV9" i="16" s="1"/>
  <c r="AV15" i="16"/>
  <c r="AU16" i="16" s="1"/>
  <c r="AW24" i="16"/>
  <c r="AV25" i="16" s="1"/>
  <c r="AV31" i="16"/>
  <c r="AU32" i="16" s="1"/>
  <c r="AW12" i="16"/>
  <c r="AV13" i="16" s="1"/>
  <c r="AU14" i="16" s="1"/>
  <c r="AT15" i="16" s="1"/>
  <c r="AW36" i="16"/>
  <c r="AV37" i="16" s="1"/>
  <c r="AU38" i="16" s="1"/>
  <c r="AT39" i="16" s="1"/>
  <c r="AX67" i="16"/>
  <c r="AW68" i="16" s="1"/>
  <c r="AV69" i="16" s="1"/>
  <c r="AX69" i="16"/>
  <c r="AW70" i="16" s="1"/>
  <c r="AX37" i="16"/>
  <c r="AW38" i="16" s="1"/>
  <c r="AV39" i="16" s="1"/>
  <c r="AU40" i="16" s="1"/>
  <c r="AX47" i="16"/>
  <c r="AW48" i="16" s="1"/>
  <c r="AW20" i="16"/>
  <c r="AV21" i="16" s="1"/>
  <c r="AU22" i="16" s="1"/>
  <c r="AT23" i="16" s="1"/>
  <c r="AW28" i="16"/>
  <c r="AV29" i="16" s="1"/>
  <c r="AU30" i="16" s="1"/>
  <c r="AT31" i="16" s="1"/>
  <c r="AV43" i="16"/>
  <c r="AW40" i="16"/>
  <c r="AV41" i="16" s="1"/>
  <c r="AW98" i="16"/>
  <c r="AV99" i="16" s="1"/>
  <c r="AU100" i="16" s="1"/>
  <c r="AX5" i="16"/>
  <c r="AW6" i="16" s="1"/>
  <c r="AV7" i="16" s="1"/>
  <c r="AU8" i="16" s="1"/>
  <c r="AY62" i="16"/>
  <c r="AX63" i="16" s="1"/>
  <c r="AW64" i="16" s="1"/>
  <c r="AV65" i="16" s="1"/>
  <c r="AU66" i="16" s="1"/>
  <c r="AT67" i="16" s="1"/>
  <c r="AW44" i="16"/>
  <c r="AZ55" i="16"/>
  <c r="AY56" i="16" s="1"/>
  <c r="AX57" i="16" s="1"/>
  <c r="AW58" i="16" s="1"/>
  <c r="AZ53" i="16"/>
  <c r="AZ93" i="16"/>
  <c r="AY94" i="16" s="1"/>
  <c r="AX95" i="16" s="1"/>
  <c r="AW96" i="16" s="1"/>
  <c r="AZ63" i="16"/>
  <c r="AY64" i="16" s="1"/>
  <c r="AX65" i="16" s="1"/>
  <c r="AW66" i="16" s="1"/>
  <c r="AV67" i="16" s="1"/>
  <c r="AU68" i="16" s="1"/>
  <c r="AZ85" i="16"/>
  <c r="AY86" i="16" s="1"/>
  <c r="AX87" i="16" s="1"/>
  <c r="AY92" i="16"/>
  <c r="AX93" i="16" s="1"/>
  <c r="AW94" i="16" s="1"/>
  <c r="AV95" i="16" s="1"/>
  <c r="AY100" i="16"/>
  <c r="AX101" i="16" s="1"/>
  <c r="AW102" i="16" s="1"/>
  <c r="AY74" i="16"/>
  <c r="AX75" i="16" s="1"/>
  <c r="AW76" i="16" s="1"/>
  <c r="AV77" i="16" s="1"/>
  <c r="AY82" i="16"/>
  <c r="AY90" i="16"/>
  <c r="AX91" i="16" s="1"/>
  <c r="AW92" i="16" s="1"/>
  <c r="AV93" i="16" s="1"/>
  <c r="AU94" i="16" s="1"/>
  <c r="AX99" i="16"/>
  <c r="AW100" i="16" s="1"/>
  <c r="AV101" i="16" s="1"/>
  <c r="AW8" i="15"/>
  <c r="AV9" i="15" s="1"/>
  <c r="AV15" i="15"/>
  <c r="AW24" i="15"/>
  <c r="AV25" i="15" s="1"/>
  <c r="AV31" i="15"/>
  <c r="AY54" i="15"/>
  <c r="AY56" i="15"/>
  <c r="AX37" i="15"/>
  <c r="AW38" i="15" s="1"/>
  <c r="AW12" i="15"/>
  <c r="AV13" i="15" s="1"/>
  <c r="AU14" i="15" s="1"/>
  <c r="AX19" i="15"/>
  <c r="AW20" i="15" s="1"/>
  <c r="AV21" i="15" s="1"/>
  <c r="AW28" i="15"/>
  <c r="AV29" i="15" s="1"/>
  <c r="AU30" i="15" s="1"/>
  <c r="AX35" i="15"/>
  <c r="AW34" i="15" s="1"/>
  <c r="AX53" i="15"/>
  <c r="AX51" i="15"/>
  <c r="AW52" i="15" s="1"/>
  <c r="AY46" i="15"/>
  <c r="AX47" i="15" s="1"/>
  <c r="AW48" i="15" s="1"/>
  <c r="AY58" i="15"/>
  <c r="AX59" i="15" s="1"/>
  <c r="AW60" i="15" s="1"/>
  <c r="AV61" i="15" s="1"/>
  <c r="AX69" i="15"/>
  <c r="AW70" i="15" s="1"/>
  <c r="AY42" i="15"/>
  <c r="AX43" i="15" s="1"/>
  <c r="AX95" i="15"/>
  <c r="AW96" i="15" s="1"/>
  <c r="AX93" i="15"/>
  <c r="AY66" i="15"/>
  <c r="AX67" i="15" s="1"/>
  <c r="AW68" i="15" s="1"/>
  <c r="AV69" i="15" s="1"/>
  <c r="AZ85" i="15"/>
  <c r="AY86" i="15" s="1"/>
  <c r="AX87" i="15" s="1"/>
  <c r="AY100" i="15"/>
  <c r="AX101" i="15" s="1"/>
  <c r="AW102" i="15" s="1"/>
  <c r="AY74" i="15"/>
  <c r="AX75" i="15" s="1"/>
  <c r="AW76" i="15" s="1"/>
  <c r="AV77" i="15" s="1"/>
  <c r="AY82" i="15"/>
  <c r="AY90" i="15"/>
  <c r="AX91" i="15" s="1"/>
  <c r="AW92" i="15" s="1"/>
  <c r="AX99" i="15"/>
  <c r="AW100" i="15" s="1"/>
  <c r="AV101" i="15" s="1"/>
  <c r="AX19" i="13"/>
  <c r="AX33" i="13"/>
  <c r="AW34" i="13" s="1"/>
  <c r="AV35" i="13" s="1"/>
  <c r="AX29" i="13"/>
  <c r="AW30" i="13" s="1"/>
  <c r="AX39" i="13"/>
  <c r="AY6" i="13"/>
  <c r="AX7" i="13" s="1"/>
  <c r="AW8" i="13" s="1"/>
  <c r="AV9" i="13" s="1"/>
  <c r="AY14" i="13"/>
  <c r="AX15" i="13" s="1"/>
  <c r="AW16" i="13" s="1"/>
  <c r="AY22" i="13"/>
  <c r="AX23" i="13" s="1"/>
  <c r="AW24" i="13" s="1"/>
  <c r="AV25" i="13" s="1"/>
  <c r="AY30" i="13"/>
  <c r="AX31" i="13" s="1"/>
  <c r="AX49" i="13"/>
  <c r="AW50" i="13" s="1"/>
  <c r="AV51" i="13" s="1"/>
  <c r="AZ61" i="13"/>
  <c r="AY62" i="13" s="1"/>
  <c r="AX63" i="13" s="1"/>
  <c r="AW64" i="13" s="1"/>
  <c r="AY46" i="13"/>
  <c r="AX47" i="13" s="1"/>
  <c r="AW48" i="13" s="1"/>
  <c r="AV49" i="13" s="1"/>
  <c r="AU50" i="13" s="1"/>
  <c r="AY56" i="13"/>
  <c r="AX67" i="13"/>
  <c r="AW68" i="13" s="1"/>
  <c r="AV69" i="13" s="1"/>
  <c r="AU70" i="13" s="1"/>
  <c r="AY76" i="13"/>
  <c r="AX77" i="13" s="1"/>
  <c r="AW78" i="13" s="1"/>
  <c r="AV79" i="13" s="1"/>
  <c r="AY68" i="13"/>
  <c r="AX69" i="13" s="1"/>
  <c r="AW70" i="13" s="1"/>
  <c r="AV71" i="13" s="1"/>
  <c r="AY92" i="13"/>
  <c r="AX93" i="13" s="1"/>
  <c r="AW94" i="13" s="1"/>
  <c r="AV95" i="13" s="1"/>
  <c r="AZ79" i="13"/>
  <c r="AY80" i="13" s="1"/>
  <c r="AX81" i="13" s="1"/>
  <c r="AZ77" i="13"/>
  <c r="AY78" i="13" s="1"/>
  <c r="AX79" i="13" s="1"/>
  <c r="AW80" i="13" s="1"/>
  <c r="AZ87" i="13"/>
  <c r="AY88" i="13" s="1"/>
  <c r="AX89" i="13" s="1"/>
  <c r="AZ85" i="13"/>
  <c r="AY84" i="13" s="1"/>
  <c r="AZ95" i="13"/>
  <c r="AY96" i="13" s="1"/>
  <c r="AX97" i="13" s="1"/>
  <c r="AZ93" i="13"/>
  <c r="AY94" i="13" s="1"/>
  <c r="AX95" i="13" s="1"/>
  <c r="AW96" i="13" s="1"/>
  <c r="AY100" i="13"/>
  <c r="AX101" i="13" s="1"/>
  <c r="AZ101" i="13"/>
  <c r="AY102" i="13" s="1"/>
  <c r="AX103" i="13" s="1"/>
  <c r="AX5" i="12"/>
  <c r="AZ105" i="12"/>
  <c r="AY104" i="12"/>
  <c r="AZ103" i="12"/>
  <c r="AX103" i="12"/>
  <c r="AZ101" i="12"/>
  <c r="AY102" i="12" s="1"/>
  <c r="AX101" i="12"/>
  <c r="AY100" i="12"/>
  <c r="AZ99" i="12"/>
  <c r="AZ97" i="12"/>
  <c r="AY98" i="12" s="1"/>
  <c r="AX99" i="12" s="1"/>
  <c r="AW100" i="12" s="1"/>
  <c r="AY96" i="12"/>
  <c r="AZ95" i="12"/>
  <c r="AZ93" i="12"/>
  <c r="AY94" i="12" s="1"/>
  <c r="AY92" i="12"/>
  <c r="AZ91" i="12"/>
  <c r="AZ89" i="12"/>
  <c r="AY90" i="12" s="1"/>
  <c r="AX91" i="12" s="1"/>
  <c r="AY88" i="12"/>
  <c r="AX89" i="12" s="1"/>
  <c r="AW90" i="12" s="1"/>
  <c r="AZ87" i="12"/>
  <c r="AX87" i="12"/>
  <c r="AW88" i="12" s="1"/>
  <c r="AV89" i="12" s="1"/>
  <c r="AZ85" i="12"/>
  <c r="AY86" i="12" s="1"/>
  <c r="AX85" i="12"/>
  <c r="AW86" i="12" s="1"/>
  <c r="AV87" i="12" s="1"/>
  <c r="AU88" i="12" s="1"/>
  <c r="AY84" i="12"/>
  <c r="AZ83" i="12"/>
  <c r="AZ81" i="12"/>
  <c r="AY82" i="12" s="1"/>
  <c r="AX83" i="12" s="1"/>
  <c r="AZ79" i="12"/>
  <c r="AY80" i="12" s="1"/>
  <c r="AX79" i="12"/>
  <c r="AZ77" i="12"/>
  <c r="AY78" i="12" s="1"/>
  <c r="AX77" i="12"/>
  <c r="AW78" i="12" s="1"/>
  <c r="AY76" i="12"/>
  <c r="AZ75" i="12"/>
  <c r="AZ73" i="12"/>
  <c r="AY74" i="12" s="1"/>
  <c r="AX75" i="12" s="1"/>
  <c r="AW76" i="12" s="1"/>
  <c r="AV77" i="12" s="1"/>
  <c r="AZ71" i="12"/>
  <c r="AY72" i="12" s="1"/>
  <c r="AX71" i="12"/>
  <c r="AZ69" i="12"/>
  <c r="AY70" i="12" s="1"/>
  <c r="AZ67" i="12"/>
  <c r="AY68" i="12" s="1"/>
  <c r="AX69" i="12" s="1"/>
  <c r="AW70" i="12" s="1"/>
  <c r="AX67" i="12"/>
  <c r="AW68" i="12" s="1"/>
  <c r="AV69" i="12" s="1"/>
  <c r="AZ65" i="12"/>
  <c r="AY66" i="12" s="1"/>
  <c r="AY64" i="12"/>
  <c r="AX65" i="12" s="1"/>
  <c r="AZ63" i="12"/>
  <c r="AZ61" i="12"/>
  <c r="AY62" i="12" s="1"/>
  <c r="AX61" i="12"/>
  <c r="AY60" i="12"/>
  <c r="AZ59" i="12"/>
  <c r="AX59" i="12"/>
  <c r="AW60" i="12" s="1"/>
  <c r="AZ57" i="12"/>
  <c r="AY58" i="12" s="1"/>
  <c r="BA54" i="12"/>
  <c r="AZ55" i="12" s="1"/>
  <c r="AY56" i="12" s="1"/>
  <c r="AX57" i="12" s="1"/>
  <c r="AW58" i="12" s="1"/>
  <c r="AV59" i="12" s="1"/>
  <c r="AZ53" i="12"/>
  <c r="BA52" i="12"/>
  <c r="AZ51" i="12"/>
  <c r="AY52" i="12" s="1"/>
  <c r="BA50" i="12"/>
  <c r="BA48" i="12"/>
  <c r="AZ49" i="12" s="1"/>
  <c r="AY50" i="12" s="1"/>
  <c r="AX51" i="12" s="1"/>
  <c r="AZ47" i="12"/>
  <c r="AY48" i="12" s="1"/>
  <c r="AX49" i="12" s="1"/>
  <c r="AW50" i="12" s="1"/>
  <c r="BA46" i="12"/>
  <c r="AZ45" i="12"/>
  <c r="AY46" i="12" s="1"/>
  <c r="AX47" i="12" s="1"/>
  <c r="AW48" i="12" s="1"/>
  <c r="AV49" i="12" s="1"/>
  <c r="BA44" i="12"/>
  <c r="AZ43" i="12"/>
  <c r="AY44" i="12" s="1"/>
  <c r="AX45" i="12" s="1"/>
  <c r="AW46" i="12" s="1"/>
  <c r="AV47" i="12" s="1"/>
  <c r="AU48" i="12" s="1"/>
  <c r="BA42" i="12"/>
  <c r="BA40" i="12"/>
  <c r="AZ41" i="12" s="1"/>
  <c r="AZ39" i="12"/>
  <c r="AY40" i="12" s="1"/>
  <c r="BA38" i="12"/>
  <c r="AZ37" i="12"/>
  <c r="AY38" i="12" s="1"/>
  <c r="BA36" i="12"/>
  <c r="AZ35" i="12"/>
  <c r="AY36" i="12" s="1"/>
  <c r="AX37" i="12" s="1"/>
  <c r="BA34" i="12"/>
  <c r="BA32" i="12"/>
  <c r="AZ33" i="12" s="1"/>
  <c r="BA30" i="12"/>
  <c r="AZ31" i="12" s="1"/>
  <c r="AY32" i="12" s="1"/>
  <c r="AZ29" i="12"/>
  <c r="AY30" i="12" s="1"/>
  <c r="AX31" i="12" s="1"/>
  <c r="BA28" i="12"/>
  <c r="AZ27" i="12"/>
  <c r="AY28" i="12" s="1"/>
  <c r="AX29" i="12" s="1"/>
  <c r="AW30" i="12" s="1"/>
  <c r="BA26" i="12"/>
  <c r="BA24" i="12"/>
  <c r="AZ25" i="12" s="1"/>
  <c r="BA22" i="12"/>
  <c r="AZ23" i="12" s="1"/>
  <c r="AY24" i="12" s="1"/>
  <c r="AZ21" i="12"/>
  <c r="AY22" i="12" s="1"/>
  <c r="AX23" i="12" s="1"/>
  <c r="BA20" i="12"/>
  <c r="AZ19" i="12"/>
  <c r="BA18" i="12"/>
  <c r="BA16" i="12"/>
  <c r="AZ17" i="12" s="1"/>
  <c r="AY18" i="12" s="1"/>
  <c r="BA14" i="12"/>
  <c r="AZ15" i="12" s="1"/>
  <c r="AY16" i="12" s="1"/>
  <c r="AX17" i="12" s="1"/>
  <c r="AZ13" i="12"/>
  <c r="BA12" i="12"/>
  <c r="AZ11" i="12"/>
  <c r="AY12" i="12" s="1"/>
  <c r="BA10" i="12"/>
  <c r="BA8" i="12"/>
  <c r="AZ9" i="12" s="1"/>
  <c r="BA6" i="12"/>
  <c r="AZ7" i="12" s="1"/>
  <c r="AY8" i="12" s="1"/>
  <c r="AZ5" i="12"/>
  <c r="BA4" i="12"/>
  <c r="AZ3" i="12"/>
  <c r="AY4" i="12" s="1"/>
  <c r="BA2" i="12"/>
  <c r="AY4" i="11"/>
  <c r="AZ105" i="11"/>
  <c r="AZ103" i="11"/>
  <c r="AY104" i="11" s="1"/>
  <c r="AZ101" i="11"/>
  <c r="AY102" i="11" s="1"/>
  <c r="AX103" i="11" s="1"/>
  <c r="AZ99" i="11"/>
  <c r="AY100" i="11" s="1"/>
  <c r="AX101" i="11" s="1"/>
  <c r="AW102" i="11" s="1"/>
  <c r="AZ97" i="11"/>
  <c r="AY98" i="11" s="1"/>
  <c r="AZ95" i="11"/>
  <c r="AY96" i="11" s="1"/>
  <c r="AZ93" i="11"/>
  <c r="AY94" i="11" s="1"/>
  <c r="AX95" i="11" s="1"/>
  <c r="AZ91" i="11"/>
  <c r="AY92" i="11" s="1"/>
  <c r="AX93" i="11" s="1"/>
  <c r="AW94" i="11" s="1"/>
  <c r="AZ89" i="11"/>
  <c r="AY90" i="11" s="1"/>
  <c r="AZ87" i="11"/>
  <c r="AY88" i="11" s="1"/>
  <c r="AZ85" i="11"/>
  <c r="AY86" i="11" s="1"/>
  <c r="AX87" i="11" s="1"/>
  <c r="AZ83" i="11"/>
  <c r="AY84" i="11" s="1"/>
  <c r="AX85" i="11" s="1"/>
  <c r="AW86" i="11" s="1"/>
  <c r="AZ81" i="11"/>
  <c r="AY82" i="11" s="1"/>
  <c r="AZ79" i="11"/>
  <c r="AY80" i="11" s="1"/>
  <c r="AZ77" i="11"/>
  <c r="AY78" i="11" s="1"/>
  <c r="AX79" i="11" s="1"/>
  <c r="AZ75" i="11"/>
  <c r="AY76" i="11" s="1"/>
  <c r="AX77" i="11" s="1"/>
  <c r="AW78" i="11" s="1"/>
  <c r="AZ73" i="11"/>
  <c r="AY74" i="11" s="1"/>
  <c r="AZ71" i="11"/>
  <c r="AY72" i="11" s="1"/>
  <c r="AZ69" i="11"/>
  <c r="AY70" i="11" s="1"/>
  <c r="AX71" i="11" s="1"/>
  <c r="AZ67" i="11"/>
  <c r="AY68" i="11" s="1"/>
  <c r="AX69" i="11" s="1"/>
  <c r="AW70" i="11" s="1"/>
  <c r="AZ65" i="11"/>
  <c r="AY66" i="11" s="1"/>
  <c r="AZ63" i="11"/>
  <c r="AY64" i="11" s="1"/>
  <c r="AX65" i="11" s="1"/>
  <c r="AZ61" i="11"/>
  <c r="AY62" i="11" s="1"/>
  <c r="AX63" i="11" s="1"/>
  <c r="AW64" i="11" s="1"/>
  <c r="AZ59" i="11"/>
  <c r="AY60" i="11" s="1"/>
  <c r="AX61" i="11" s="1"/>
  <c r="AW62" i="11" s="1"/>
  <c r="AV63" i="11" s="1"/>
  <c r="AZ57" i="11"/>
  <c r="AY58" i="11" s="1"/>
  <c r="AZ55" i="11"/>
  <c r="AY56" i="11" s="1"/>
  <c r="AX57" i="11" s="1"/>
  <c r="BA54" i="11"/>
  <c r="BA52" i="11"/>
  <c r="AZ53" i="11" s="1"/>
  <c r="AY54" i="11" s="1"/>
  <c r="AX55" i="11" s="1"/>
  <c r="AW56" i="11" s="1"/>
  <c r="AZ51" i="11"/>
  <c r="AY52" i="11" s="1"/>
  <c r="AX53" i="11" s="1"/>
  <c r="AW54" i="11" s="1"/>
  <c r="AV55" i="11" s="1"/>
  <c r="BA50" i="11"/>
  <c r="BA48" i="11"/>
  <c r="AZ49" i="11" s="1"/>
  <c r="AY50" i="11" s="1"/>
  <c r="AX51" i="11" s="1"/>
  <c r="AW52" i="11" s="1"/>
  <c r="AV53" i="11" s="1"/>
  <c r="AU54" i="11" s="1"/>
  <c r="AZ47" i="11"/>
  <c r="BA46" i="11"/>
  <c r="AZ45" i="11"/>
  <c r="AY46" i="11" s="1"/>
  <c r="BA44" i="11"/>
  <c r="AY44" i="11"/>
  <c r="AX45" i="11" s="1"/>
  <c r="AZ43" i="11"/>
  <c r="BA42" i="11"/>
  <c r="AX41" i="11"/>
  <c r="BA40" i="11"/>
  <c r="AZ41" i="11" s="1"/>
  <c r="AY42" i="11" s="1"/>
  <c r="AY40" i="11"/>
  <c r="AZ39" i="11"/>
  <c r="BA38" i="11"/>
  <c r="AZ37" i="11"/>
  <c r="AY38" i="11" s="1"/>
  <c r="AX39" i="11" s="1"/>
  <c r="BA36" i="11"/>
  <c r="AY36" i="11"/>
  <c r="AX37" i="11" s="1"/>
  <c r="AZ35" i="11"/>
  <c r="BA34" i="11"/>
  <c r="BA32" i="11"/>
  <c r="AZ33" i="11" s="1"/>
  <c r="AY34" i="11" s="1"/>
  <c r="AX35" i="11" s="1"/>
  <c r="AW36" i="11" s="1"/>
  <c r="BA30" i="11"/>
  <c r="BA28" i="11"/>
  <c r="AZ29" i="11" s="1"/>
  <c r="BA26" i="11"/>
  <c r="AZ27" i="11" s="1"/>
  <c r="AY28" i="11" s="1"/>
  <c r="BA24" i="11"/>
  <c r="AZ25" i="11" s="1"/>
  <c r="AY26" i="11" s="1"/>
  <c r="AZ23" i="11"/>
  <c r="BA22" i="11"/>
  <c r="BA20" i="11"/>
  <c r="AZ21" i="11" s="1"/>
  <c r="AY22" i="11" s="1"/>
  <c r="BA18" i="11"/>
  <c r="AZ19" i="11" s="1"/>
  <c r="AY20" i="11" s="1"/>
  <c r="AX21" i="11" s="1"/>
  <c r="BA16" i="11"/>
  <c r="AZ17" i="11" s="1"/>
  <c r="AY16" i="11"/>
  <c r="AZ15" i="11"/>
  <c r="BA14" i="11"/>
  <c r="BA12" i="11"/>
  <c r="AZ13" i="11" s="1"/>
  <c r="AY14" i="11" s="1"/>
  <c r="AX15" i="11" s="1"/>
  <c r="AY12" i="11"/>
  <c r="AX13" i="11" s="1"/>
  <c r="AW14" i="11" s="1"/>
  <c r="BA10" i="11"/>
  <c r="AZ11" i="11" s="1"/>
  <c r="BA8" i="11"/>
  <c r="AZ9" i="11" s="1"/>
  <c r="BA6" i="11"/>
  <c r="BA4" i="11"/>
  <c r="AZ5" i="11" s="1"/>
  <c r="BA2" i="11"/>
  <c r="AZ3" i="11" s="1"/>
  <c r="AZ3" i="9"/>
  <c r="AZ105" i="9"/>
  <c r="AZ103" i="9"/>
  <c r="AY104" i="9" s="1"/>
  <c r="AX103" i="9"/>
  <c r="AZ101" i="9"/>
  <c r="AY102" i="9" s="1"/>
  <c r="AY100" i="9"/>
  <c r="AX101" i="9" s="1"/>
  <c r="AW100" i="9" s="1"/>
  <c r="AZ99" i="9"/>
  <c r="AX99" i="9"/>
  <c r="AZ97" i="9"/>
  <c r="AY98" i="9" s="1"/>
  <c r="AZ95" i="9"/>
  <c r="AY96" i="9" s="1"/>
  <c r="AX97" i="9" s="1"/>
  <c r="AW98" i="9" s="1"/>
  <c r="AZ93" i="9"/>
  <c r="AY94" i="9" s="1"/>
  <c r="AX95" i="9" s="1"/>
  <c r="AW96" i="9" s="1"/>
  <c r="AV97" i="9" s="1"/>
  <c r="AY92" i="9"/>
  <c r="AX93" i="9" s="1"/>
  <c r="AW94" i="9" s="1"/>
  <c r="AV95" i="9" s="1"/>
  <c r="AU96" i="9" s="1"/>
  <c r="AZ91" i="9"/>
  <c r="AZ89" i="9"/>
  <c r="AY90" i="9" s="1"/>
  <c r="AX91" i="9" s="1"/>
  <c r="AZ87" i="9"/>
  <c r="AY88" i="9" s="1"/>
  <c r="AX89" i="9" s="1"/>
  <c r="AW90" i="9" s="1"/>
  <c r="AZ85" i="9"/>
  <c r="AY84" i="9"/>
  <c r="AZ83" i="9"/>
  <c r="AZ81" i="9"/>
  <c r="AY82" i="9" s="1"/>
  <c r="AX83" i="9" s="1"/>
  <c r="AX81" i="9"/>
  <c r="AW82" i="9" s="1"/>
  <c r="AZ79" i="9"/>
  <c r="AY80" i="9" s="1"/>
  <c r="AX79" i="9"/>
  <c r="AW80" i="9" s="1"/>
  <c r="AV81" i="9" s="1"/>
  <c r="AZ77" i="9"/>
  <c r="AY78" i="9" s="1"/>
  <c r="AZ75" i="9"/>
  <c r="AZ73" i="9"/>
  <c r="AY74" i="9" s="1"/>
  <c r="AZ71" i="9"/>
  <c r="AY72" i="9" s="1"/>
  <c r="AX71" i="9"/>
  <c r="AZ69" i="9"/>
  <c r="AY70" i="9" s="1"/>
  <c r="AZ67" i="9"/>
  <c r="AY68" i="9" s="1"/>
  <c r="AX69" i="9" s="1"/>
  <c r="AZ65" i="9"/>
  <c r="AY66" i="9" s="1"/>
  <c r="AX67" i="9" s="1"/>
  <c r="AW68" i="9" s="1"/>
  <c r="AZ63" i="9"/>
  <c r="AY64" i="9" s="1"/>
  <c r="AX65" i="9" s="1"/>
  <c r="AW66" i="9" s="1"/>
  <c r="AV67" i="9" s="1"/>
  <c r="AZ61" i="9"/>
  <c r="AY62" i="9" s="1"/>
  <c r="AX63" i="9" s="1"/>
  <c r="AW64" i="9" s="1"/>
  <c r="AZ59" i="9"/>
  <c r="AZ57" i="9"/>
  <c r="AY58" i="9" s="1"/>
  <c r="AZ55" i="9"/>
  <c r="AY56" i="9" s="1"/>
  <c r="AX57" i="9" s="1"/>
  <c r="AX55" i="9"/>
  <c r="AW56" i="9" s="1"/>
  <c r="BA54" i="9"/>
  <c r="AZ53" i="9"/>
  <c r="AY54" i="9" s="1"/>
  <c r="BA52" i="9"/>
  <c r="AZ51" i="9"/>
  <c r="AY52" i="9" s="1"/>
  <c r="AX53" i="9" s="1"/>
  <c r="AW54" i="9" s="1"/>
  <c r="AV55" i="9" s="1"/>
  <c r="BA50" i="9"/>
  <c r="BA48" i="9"/>
  <c r="AZ49" i="9" s="1"/>
  <c r="AY50" i="9" s="1"/>
  <c r="AX51" i="9" s="1"/>
  <c r="AW52" i="9" s="1"/>
  <c r="AV53" i="9" s="1"/>
  <c r="AU54" i="9" s="1"/>
  <c r="BA46" i="9"/>
  <c r="AZ47" i="9" s="1"/>
  <c r="AZ45" i="9"/>
  <c r="AY46" i="9" s="1"/>
  <c r="BA44" i="9"/>
  <c r="AZ43" i="9"/>
  <c r="AY44" i="9" s="1"/>
  <c r="AX45" i="9" s="1"/>
  <c r="BA42" i="9"/>
  <c r="BA40" i="9"/>
  <c r="AZ41" i="9" s="1"/>
  <c r="AY42" i="9" s="1"/>
  <c r="BA38" i="9"/>
  <c r="AZ39" i="9" s="1"/>
  <c r="AY40" i="9" s="1"/>
  <c r="AX41" i="9" s="1"/>
  <c r="AZ37" i="9"/>
  <c r="AY38" i="9" s="1"/>
  <c r="BA36" i="9"/>
  <c r="AZ35" i="9"/>
  <c r="AY36" i="9" s="1"/>
  <c r="AX37" i="9" s="1"/>
  <c r="BA34" i="9"/>
  <c r="BA32" i="9"/>
  <c r="AZ33" i="9" s="1"/>
  <c r="AY34" i="9" s="1"/>
  <c r="BA30" i="9"/>
  <c r="AZ31" i="9" s="1"/>
  <c r="AY32" i="9" s="1"/>
  <c r="AX33" i="9" s="1"/>
  <c r="BA28" i="9"/>
  <c r="AZ29" i="9" s="1"/>
  <c r="AY30" i="9" s="1"/>
  <c r="AX31" i="9" s="1"/>
  <c r="AW32" i="9" s="1"/>
  <c r="BA26" i="9"/>
  <c r="AZ27" i="9" s="1"/>
  <c r="AY28" i="9" s="1"/>
  <c r="AX29" i="9" s="1"/>
  <c r="AW30" i="9" s="1"/>
  <c r="AV31" i="9" s="1"/>
  <c r="BA24" i="9"/>
  <c r="AZ25" i="9" s="1"/>
  <c r="AY26" i="9" s="1"/>
  <c r="AX27" i="9" s="1"/>
  <c r="AW28" i="9" s="1"/>
  <c r="AV29" i="9" s="1"/>
  <c r="AU30" i="9" s="1"/>
  <c r="BA22" i="9"/>
  <c r="BA20" i="9"/>
  <c r="AZ21" i="9" s="1"/>
  <c r="BA18" i="9"/>
  <c r="AZ17" i="9"/>
  <c r="BA16" i="9"/>
  <c r="AZ15" i="9"/>
  <c r="AY16" i="9" s="1"/>
  <c r="BA14" i="9"/>
  <c r="BA12" i="9"/>
  <c r="AZ13" i="9" s="1"/>
  <c r="BA10" i="9"/>
  <c r="BA8" i="9"/>
  <c r="AZ7" i="9" s="1"/>
  <c r="BA6" i="9"/>
  <c r="BA4" i="9"/>
  <c r="AZ5" i="9" s="1"/>
  <c r="BA2" i="9"/>
  <c r="AX73" i="16" l="1"/>
  <c r="AS24" i="16"/>
  <c r="AR25" i="16" s="1"/>
  <c r="AQ26" i="16" s="1"/>
  <c r="AP27" i="16" s="1"/>
  <c r="AX61" i="16"/>
  <c r="AV35" i="16"/>
  <c r="AX89" i="16"/>
  <c r="AW90" i="16" s="1"/>
  <c r="AV91" i="16" s="1"/>
  <c r="AU92" i="16" s="1"/>
  <c r="AT93" i="16" s="1"/>
  <c r="AV97" i="16"/>
  <c r="AU98" i="16" s="1"/>
  <c r="AT99" i="16" s="1"/>
  <c r="AV45" i="16"/>
  <c r="AU46" i="16" s="1"/>
  <c r="AU42" i="16"/>
  <c r="AY84" i="16"/>
  <c r="AX85" i="16" s="1"/>
  <c r="AW86" i="16" s="1"/>
  <c r="AU26" i="16"/>
  <c r="AT27" i="16" s="1"/>
  <c r="AS28" i="16" s="1"/>
  <c r="AR29" i="16" s="1"/>
  <c r="AV19" i="16"/>
  <c r="AT95" i="16"/>
  <c r="AS96" i="16" s="1"/>
  <c r="AU96" i="16"/>
  <c r="AT97" i="16" s="1"/>
  <c r="AY52" i="16"/>
  <c r="AY54" i="16"/>
  <c r="AX55" i="16" s="1"/>
  <c r="AW56" i="16" s="1"/>
  <c r="AV57" i="16" s="1"/>
  <c r="AT25" i="16"/>
  <c r="AS26" i="16" s="1"/>
  <c r="AR27" i="16" s="1"/>
  <c r="AQ28" i="16" s="1"/>
  <c r="AX83" i="16"/>
  <c r="AW84" i="16" s="1"/>
  <c r="AV85" i="16" s="1"/>
  <c r="AX81" i="16"/>
  <c r="AW88" i="16"/>
  <c r="AV89" i="16" s="1"/>
  <c r="AU90" i="16" s="1"/>
  <c r="AT91" i="16" s="1"/>
  <c r="AS92" i="16" s="1"/>
  <c r="AW46" i="16"/>
  <c r="AV47" i="16" s="1"/>
  <c r="AU10" i="16"/>
  <c r="AT11" i="16" s="1"/>
  <c r="AS12" i="16" s="1"/>
  <c r="AR13" i="16" s="1"/>
  <c r="AV11" i="16"/>
  <c r="AU12" i="16" s="1"/>
  <c r="AT13" i="16" s="1"/>
  <c r="AS14" i="16" s="1"/>
  <c r="AV27" i="16"/>
  <c r="AU28" i="16" s="1"/>
  <c r="AT29" i="16" s="1"/>
  <c r="AS30" i="16" s="1"/>
  <c r="AV33" i="15"/>
  <c r="AV97" i="15"/>
  <c r="AU98" i="15" s="1"/>
  <c r="AT31" i="15"/>
  <c r="AX57" i="15"/>
  <c r="AW58" i="15" s="1"/>
  <c r="AV59" i="15" s="1"/>
  <c r="AU60" i="15" s="1"/>
  <c r="AU32" i="15"/>
  <c r="AV93" i="15"/>
  <c r="AU94" i="15" s="1"/>
  <c r="AW88" i="15"/>
  <c r="AV89" i="15" s="1"/>
  <c r="AU90" i="15" s="1"/>
  <c r="AX89" i="15"/>
  <c r="AW90" i="15" s="1"/>
  <c r="AV91" i="15" s="1"/>
  <c r="AX41" i="15"/>
  <c r="AW50" i="15"/>
  <c r="AV51" i="15" s="1"/>
  <c r="AX55" i="15"/>
  <c r="AW56" i="15" s="1"/>
  <c r="AV57" i="15" s="1"/>
  <c r="AU58" i="15" s="1"/>
  <c r="AT59" i="15" s="1"/>
  <c r="AV27" i="15"/>
  <c r="AU28" i="15" s="1"/>
  <c r="AT29" i="15" s="1"/>
  <c r="AS30" i="15" s="1"/>
  <c r="AV23" i="15"/>
  <c r="AU24" i="15" s="1"/>
  <c r="AX81" i="15"/>
  <c r="AW54" i="15"/>
  <c r="AV55" i="15" s="1"/>
  <c r="AU56" i="15" s="1"/>
  <c r="AT57" i="15" s="1"/>
  <c r="AS58" i="15" s="1"/>
  <c r="AX45" i="15"/>
  <c r="AW46" i="15" s="1"/>
  <c r="AV47" i="15" s="1"/>
  <c r="AY84" i="15"/>
  <c r="AX85" i="15" s="1"/>
  <c r="AW86" i="15" s="1"/>
  <c r="AV7" i="15"/>
  <c r="AU8" i="15" s="1"/>
  <c r="AW94" i="15"/>
  <c r="AV95" i="15" s="1"/>
  <c r="AX73" i="15"/>
  <c r="AX65" i="15"/>
  <c r="AW36" i="15"/>
  <c r="AV37" i="15" s="1"/>
  <c r="AW98" i="15"/>
  <c r="AV99" i="15" s="1"/>
  <c r="AU100" i="15" s="1"/>
  <c r="AW18" i="15"/>
  <c r="AV11" i="15"/>
  <c r="AU12" i="15" s="1"/>
  <c r="AT13" i="15" s="1"/>
  <c r="AW102" i="13"/>
  <c r="AX83" i="13"/>
  <c r="AW90" i="13"/>
  <c r="AV91" i="13" s="1"/>
  <c r="AU92" i="13" s="1"/>
  <c r="AT93" i="13" s="1"/>
  <c r="AX45" i="13"/>
  <c r="AV31" i="13"/>
  <c r="AU32" i="13" s="1"/>
  <c r="AT33" i="13" s="1"/>
  <c r="AX21" i="13"/>
  <c r="AW22" i="13" s="1"/>
  <c r="AV23" i="13" s="1"/>
  <c r="AU24" i="13" s="1"/>
  <c r="AV81" i="13"/>
  <c r="AX91" i="13"/>
  <c r="AW92" i="13" s="1"/>
  <c r="AV93" i="13" s="1"/>
  <c r="AU94" i="13" s="1"/>
  <c r="AX13" i="13"/>
  <c r="AW20" i="13"/>
  <c r="AV21" i="13" s="1"/>
  <c r="AU22" i="13" s="1"/>
  <c r="AT23" i="13" s="1"/>
  <c r="AY60" i="13"/>
  <c r="AW82" i="13"/>
  <c r="AX75" i="13"/>
  <c r="AW32" i="13"/>
  <c r="AV33" i="13" s="1"/>
  <c r="AU34" i="13" s="1"/>
  <c r="AW18" i="13"/>
  <c r="AV19" i="13" s="1"/>
  <c r="AU20" i="13" s="1"/>
  <c r="AT21" i="13" s="1"/>
  <c r="AS22" i="13" s="1"/>
  <c r="AX5" i="13"/>
  <c r="AW6" i="13" s="1"/>
  <c r="AV7" i="13" s="1"/>
  <c r="AU8" i="13" s="1"/>
  <c r="AW66" i="13"/>
  <c r="AV67" i="13" s="1"/>
  <c r="AU68" i="13" s="1"/>
  <c r="AT69" i="13" s="1"/>
  <c r="AW28" i="13"/>
  <c r="AX99" i="13"/>
  <c r="AW100" i="13" s="1"/>
  <c r="AV101" i="13" s="1"/>
  <c r="AY86" i="13"/>
  <c r="AX87" i="13" s="1"/>
  <c r="AW88" i="13" s="1"/>
  <c r="AX57" i="13"/>
  <c r="AX55" i="13"/>
  <c r="AV65" i="13"/>
  <c r="AU66" i="13" s="1"/>
  <c r="AT67" i="13" s="1"/>
  <c r="AS68" i="13" s="1"/>
  <c r="AW40" i="13"/>
  <c r="AV41" i="13" s="1"/>
  <c r="AW38" i="13"/>
  <c r="AY6" i="12"/>
  <c r="AX7" i="12" s="1"/>
  <c r="AY10" i="12"/>
  <c r="AX11" i="12" s="1"/>
  <c r="AW12" i="12" s="1"/>
  <c r="AV13" i="12" s="1"/>
  <c r="AU14" i="12" s="1"/>
  <c r="AY20" i="12"/>
  <c r="AX21" i="12" s="1"/>
  <c r="AW22" i="12" s="1"/>
  <c r="AY26" i="12"/>
  <c r="AX27" i="12" s="1"/>
  <c r="AW28" i="12" s="1"/>
  <c r="AV29" i="12" s="1"/>
  <c r="AY34" i="12"/>
  <c r="AX35" i="12" s="1"/>
  <c r="AW36" i="12" s="1"/>
  <c r="AV37" i="12" s="1"/>
  <c r="AX39" i="12"/>
  <c r="AX13" i="12"/>
  <c r="AW14" i="12" s="1"/>
  <c r="AV15" i="12" s="1"/>
  <c r="AY14" i="12"/>
  <c r="AX15" i="12" s="1"/>
  <c r="AW16" i="12" s="1"/>
  <c r="AX25" i="12"/>
  <c r="AY42" i="12"/>
  <c r="AX43" i="12" s="1"/>
  <c r="AW44" i="12" s="1"/>
  <c r="AV45" i="12" s="1"/>
  <c r="AU46" i="12" s="1"/>
  <c r="AT47" i="12" s="1"/>
  <c r="AW6" i="12"/>
  <c r="AW38" i="12"/>
  <c r="AX53" i="12"/>
  <c r="AW54" i="12" s="1"/>
  <c r="AV55" i="12" s="1"/>
  <c r="AU56" i="12" s="1"/>
  <c r="AT57" i="12" s="1"/>
  <c r="AW66" i="12"/>
  <c r="AV67" i="12" s="1"/>
  <c r="AU68" i="12" s="1"/>
  <c r="AY54" i="12"/>
  <c r="AX55" i="12" s="1"/>
  <c r="AW56" i="12" s="1"/>
  <c r="AV57" i="12" s="1"/>
  <c r="AU58" i="12" s="1"/>
  <c r="AX63" i="12"/>
  <c r="AW64" i="12" s="1"/>
  <c r="AV65" i="12" s="1"/>
  <c r="AU66" i="12" s="1"/>
  <c r="AT67" i="12" s="1"/>
  <c r="AX95" i="12"/>
  <c r="AW96" i="12" s="1"/>
  <c r="AV97" i="12" s="1"/>
  <c r="AU98" i="12" s="1"/>
  <c r="AX93" i="12"/>
  <c r="AW92" i="12" s="1"/>
  <c r="AW84" i="12"/>
  <c r="AV85" i="12" s="1"/>
  <c r="AU86" i="12" s="1"/>
  <c r="AT87" i="12" s="1"/>
  <c r="AX97" i="12"/>
  <c r="AW98" i="12" s="1"/>
  <c r="AV99" i="12" s="1"/>
  <c r="AW102" i="12"/>
  <c r="AV101" i="12" s="1"/>
  <c r="AX73" i="12"/>
  <c r="AW74" i="12" s="1"/>
  <c r="AV75" i="12" s="1"/>
  <c r="AU76" i="12" s="1"/>
  <c r="AX81" i="12"/>
  <c r="AW82" i="12" s="1"/>
  <c r="AV83" i="12" s="1"/>
  <c r="AU84" i="12" s="1"/>
  <c r="AT85" i="12" s="1"/>
  <c r="AS86" i="12" s="1"/>
  <c r="AX27" i="11"/>
  <c r="AY10" i="11"/>
  <c r="AX11" i="11" s="1"/>
  <c r="AW12" i="11" s="1"/>
  <c r="AV13" i="11" s="1"/>
  <c r="AW40" i="11"/>
  <c r="AW38" i="11"/>
  <c r="AY6" i="11"/>
  <c r="AX7" i="11" s="1"/>
  <c r="AW8" i="11" s="1"/>
  <c r="AV9" i="11" s="1"/>
  <c r="AU10" i="11" s="1"/>
  <c r="AT11" i="11" s="1"/>
  <c r="AY18" i="11"/>
  <c r="AY24" i="11"/>
  <c r="AX25" i="11" s="1"/>
  <c r="AW26" i="11" s="1"/>
  <c r="AV37" i="11"/>
  <c r="AZ7" i="11"/>
  <c r="AY8" i="11" s="1"/>
  <c r="AX9" i="11" s="1"/>
  <c r="AW10" i="11" s="1"/>
  <c r="AV11" i="11" s="1"/>
  <c r="AU12" i="11" s="1"/>
  <c r="AZ31" i="11"/>
  <c r="AY32" i="11" s="1"/>
  <c r="AX33" i="11" s="1"/>
  <c r="AW34" i="11" s="1"/>
  <c r="AV35" i="11" s="1"/>
  <c r="AU36" i="11" s="1"/>
  <c r="AX43" i="11"/>
  <c r="AW44" i="11" s="1"/>
  <c r="AY48" i="11"/>
  <c r="AX49" i="11" s="1"/>
  <c r="AW50" i="11" s="1"/>
  <c r="AV51" i="11" s="1"/>
  <c r="AU52" i="11" s="1"/>
  <c r="AT53" i="11" s="1"/>
  <c r="AW72" i="11"/>
  <c r="AV71" i="11" s="1"/>
  <c r="AX59" i="11"/>
  <c r="AW60" i="11" s="1"/>
  <c r="AV61" i="11" s="1"/>
  <c r="AU62" i="11" s="1"/>
  <c r="AX67" i="11"/>
  <c r="AW68" i="11" s="1"/>
  <c r="AV69" i="11" s="1"/>
  <c r="AX73" i="11"/>
  <c r="AX81" i="11"/>
  <c r="AX89" i="11"/>
  <c r="AX97" i="11"/>
  <c r="AX75" i="11"/>
  <c r="AW76" i="11" s="1"/>
  <c r="AV77" i="11" s="1"/>
  <c r="AX83" i="11"/>
  <c r="AW84" i="11" s="1"/>
  <c r="AV85" i="11" s="1"/>
  <c r="AX91" i="11"/>
  <c r="AW92" i="11" s="1"/>
  <c r="AV93" i="11" s="1"/>
  <c r="AX99" i="11"/>
  <c r="AW100" i="11" s="1"/>
  <c r="AV101" i="11" s="1"/>
  <c r="AY8" i="9"/>
  <c r="AY6" i="9"/>
  <c r="AZ9" i="9"/>
  <c r="AY14" i="9"/>
  <c r="AX15" i="9" s="1"/>
  <c r="AZ23" i="9"/>
  <c r="AY24" i="9" s="1"/>
  <c r="AX25" i="9" s="1"/>
  <c r="AW26" i="9" s="1"/>
  <c r="AV27" i="9" s="1"/>
  <c r="AU28" i="9" s="1"/>
  <c r="AT29" i="9" s="1"/>
  <c r="AW38" i="9"/>
  <c r="AV39" i="9" s="1"/>
  <c r="AY4" i="9"/>
  <c r="AX5" i="9" s="1"/>
  <c r="AZ11" i="9"/>
  <c r="AY12" i="9" s="1"/>
  <c r="AX13" i="9" s="1"/>
  <c r="AW14" i="9" s="1"/>
  <c r="AZ19" i="9"/>
  <c r="AY20" i="9" s="1"/>
  <c r="AX39" i="9"/>
  <c r="AW40" i="9" s="1"/>
  <c r="AV65" i="9"/>
  <c r="AU66" i="9" s="1"/>
  <c r="AX35" i="9"/>
  <c r="AW36" i="9" s="1"/>
  <c r="AV37" i="9" s="1"/>
  <c r="AU38" i="9" s="1"/>
  <c r="AX43" i="9"/>
  <c r="AW44" i="9" s="1"/>
  <c r="AY48" i="9"/>
  <c r="AX49" i="9" s="1"/>
  <c r="AW50" i="9" s="1"/>
  <c r="AV51" i="9" s="1"/>
  <c r="AU52" i="9" s="1"/>
  <c r="AT53" i="9" s="1"/>
  <c r="AY60" i="9"/>
  <c r="AX61" i="9" s="1"/>
  <c r="AW62" i="9" s="1"/>
  <c r="AV63" i="9" s="1"/>
  <c r="AV69" i="9"/>
  <c r="AX75" i="9"/>
  <c r="AW76" i="9" s="1"/>
  <c r="AV77" i="9" s="1"/>
  <c r="AU78" i="9" s="1"/>
  <c r="AT79" i="9" s="1"/>
  <c r="AW70" i="9"/>
  <c r="AW92" i="9"/>
  <c r="AV93" i="9" s="1"/>
  <c r="AU94" i="9" s="1"/>
  <c r="AT95" i="9" s="1"/>
  <c r="AV99" i="9"/>
  <c r="AW102" i="9"/>
  <c r="AV101" i="9" s="1"/>
  <c r="AX73" i="9"/>
  <c r="AW74" i="9" s="1"/>
  <c r="AV75" i="9" s="1"/>
  <c r="AU76" i="9" s="1"/>
  <c r="AT77" i="9" s="1"/>
  <c r="AS78" i="9" s="1"/>
  <c r="AY76" i="9"/>
  <c r="AX77" i="9" s="1"/>
  <c r="AW78" i="9" s="1"/>
  <c r="AV79" i="9" s="1"/>
  <c r="AU80" i="9" s="1"/>
  <c r="AY86" i="9"/>
  <c r="AZ101" i="8"/>
  <c r="AZ93" i="8"/>
  <c r="AZ85" i="8"/>
  <c r="AZ77" i="8"/>
  <c r="AZ69" i="8"/>
  <c r="AZ61" i="8"/>
  <c r="BA54" i="8"/>
  <c r="AZ9" i="8"/>
  <c r="AY10" i="8" s="1"/>
  <c r="AZ17" i="8"/>
  <c r="AZ25" i="8"/>
  <c r="AZ33" i="8"/>
  <c r="AZ41" i="8"/>
  <c r="AZ49" i="8"/>
  <c r="AZ105" i="8"/>
  <c r="AZ103" i="8"/>
  <c r="AZ97" i="8"/>
  <c r="AZ95" i="8"/>
  <c r="AY96" i="8" s="1"/>
  <c r="AZ91" i="8"/>
  <c r="AZ89" i="8"/>
  <c r="AZ87" i="8"/>
  <c r="AY88" i="8" s="1"/>
  <c r="AZ83" i="8"/>
  <c r="AZ81" i="8"/>
  <c r="AZ79" i="8"/>
  <c r="AZ75" i="8"/>
  <c r="AZ73" i="8"/>
  <c r="AZ71" i="8"/>
  <c r="AZ67" i="8"/>
  <c r="AZ65" i="8"/>
  <c r="AZ63" i="8"/>
  <c r="AZ59" i="8"/>
  <c r="AZ57" i="8"/>
  <c r="AZ55" i="8"/>
  <c r="AZ53" i="8"/>
  <c r="AZ51" i="8"/>
  <c r="AY52" i="8" s="1"/>
  <c r="AZ47" i="8"/>
  <c r="AZ45" i="8"/>
  <c r="AZ37" i="8"/>
  <c r="AZ35" i="8"/>
  <c r="AZ29" i="8"/>
  <c r="AZ27" i="8"/>
  <c r="AZ21" i="8"/>
  <c r="AZ19" i="8"/>
  <c r="AZ13" i="8"/>
  <c r="AZ11" i="8"/>
  <c r="AZ5" i="8"/>
  <c r="AZ3" i="8"/>
  <c r="AS98" i="16" l="1"/>
  <c r="AR97" i="16" s="1"/>
  <c r="AT9" i="16"/>
  <c r="AS10" i="16" s="1"/>
  <c r="AR11" i="16" s="1"/>
  <c r="AQ12" i="16" s="1"/>
  <c r="AU44" i="16"/>
  <c r="AT45" i="16" s="1"/>
  <c r="AV87" i="16"/>
  <c r="AU88" i="16" s="1"/>
  <c r="AT89" i="16" s="1"/>
  <c r="AS90" i="16" s="1"/>
  <c r="AR91" i="16" s="1"/>
  <c r="AW62" i="16"/>
  <c r="AV63" i="16" s="1"/>
  <c r="AU64" i="16" s="1"/>
  <c r="AT65" i="16" s="1"/>
  <c r="AS66" i="16" s="1"/>
  <c r="AW60" i="16"/>
  <c r="AW74" i="16"/>
  <c r="AV75" i="16" s="1"/>
  <c r="AU76" i="16" s="1"/>
  <c r="AW72" i="16"/>
  <c r="AU20" i="16"/>
  <c r="AT21" i="16" s="1"/>
  <c r="AS22" i="16" s="1"/>
  <c r="AR23" i="16" s="1"/>
  <c r="AQ24" i="16" s="1"/>
  <c r="AP25" i="16" s="1"/>
  <c r="AO26" i="16" s="1"/>
  <c r="AU18" i="16"/>
  <c r="AU36" i="16"/>
  <c r="AT37" i="16" s="1"/>
  <c r="AS38" i="16" s="1"/>
  <c r="AU34" i="16"/>
  <c r="AX53" i="16"/>
  <c r="AW54" i="16" s="1"/>
  <c r="AV55" i="16" s="1"/>
  <c r="AU56" i="16" s="1"/>
  <c r="AX51" i="16"/>
  <c r="AW82" i="16"/>
  <c r="AV83" i="16" s="1"/>
  <c r="AU84" i="16" s="1"/>
  <c r="AW80" i="16"/>
  <c r="AS94" i="16"/>
  <c r="AR95" i="16" s="1"/>
  <c r="AT41" i="16"/>
  <c r="AT99" i="15"/>
  <c r="AW44" i="15"/>
  <c r="AV45" i="15" s="1"/>
  <c r="AU46" i="15" s="1"/>
  <c r="AU26" i="15"/>
  <c r="AT27" i="15" s="1"/>
  <c r="AS28" i="15" s="1"/>
  <c r="AR29" i="15" s="1"/>
  <c r="AV49" i="15"/>
  <c r="AU50" i="15" s="1"/>
  <c r="AU10" i="15"/>
  <c r="AT11" i="15" s="1"/>
  <c r="AS12" i="15" s="1"/>
  <c r="AW74" i="15"/>
  <c r="AV75" i="15" s="1"/>
  <c r="AU76" i="15" s="1"/>
  <c r="AW72" i="15"/>
  <c r="AX83" i="15"/>
  <c r="AW84" i="15" s="1"/>
  <c r="AV85" i="15" s="1"/>
  <c r="AU86" i="15" s="1"/>
  <c r="AT87" i="15" s="1"/>
  <c r="AS88" i="15" s="1"/>
  <c r="AW42" i="15"/>
  <c r="AV43" i="15" s="1"/>
  <c r="AU44" i="15" s="1"/>
  <c r="AT45" i="15" s="1"/>
  <c r="AW40" i="15"/>
  <c r="AV53" i="15"/>
  <c r="AU54" i="15" s="1"/>
  <c r="AT55" i="15" s="1"/>
  <c r="AS56" i="15" s="1"/>
  <c r="AR57" i="15" s="1"/>
  <c r="AU48" i="15"/>
  <c r="AT49" i="15" s="1"/>
  <c r="AV19" i="15"/>
  <c r="AU20" i="15" s="1"/>
  <c r="AT21" i="15" s="1"/>
  <c r="AS22" i="15" s="1"/>
  <c r="AV17" i="15"/>
  <c r="AW66" i="15"/>
  <c r="AV67" i="15" s="1"/>
  <c r="AU68" i="15" s="1"/>
  <c r="AW64" i="15"/>
  <c r="AW82" i="15"/>
  <c r="AV83" i="15" s="1"/>
  <c r="AU84" i="15" s="1"/>
  <c r="AT85" i="15" s="1"/>
  <c r="AS86" i="15" s="1"/>
  <c r="AR87" i="15" s="1"/>
  <c r="AW80" i="15"/>
  <c r="AU96" i="15"/>
  <c r="AT97" i="15" s="1"/>
  <c r="AV87" i="15"/>
  <c r="AU88" i="15" s="1"/>
  <c r="AT89" i="15" s="1"/>
  <c r="AT25" i="15"/>
  <c r="AS26" i="15" s="1"/>
  <c r="AR27" i="15" s="1"/>
  <c r="AQ28" i="15" s="1"/>
  <c r="AU22" i="15"/>
  <c r="AT23" i="15" s="1"/>
  <c r="AU92" i="15"/>
  <c r="AT93" i="15" s="1"/>
  <c r="AV35" i="15"/>
  <c r="AU36" i="15" s="1"/>
  <c r="AW98" i="13"/>
  <c r="AU80" i="13"/>
  <c r="AV29" i="13"/>
  <c r="AU30" i="13" s="1"/>
  <c r="AT31" i="13" s="1"/>
  <c r="AS32" i="13" s="1"/>
  <c r="AV27" i="13"/>
  <c r="AW76" i="13"/>
  <c r="AV77" i="13" s="1"/>
  <c r="AU78" i="13" s="1"/>
  <c r="AT79" i="13" s="1"/>
  <c r="AW74" i="13"/>
  <c r="AW46" i="13"/>
  <c r="AV47" i="13" s="1"/>
  <c r="AU48" i="13" s="1"/>
  <c r="AT49" i="13" s="1"/>
  <c r="AW44" i="13"/>
  <c r="AX61" i="13"/>
  <c r="AW62" i="13" s="1"/>
  <c r="AV63" i="13" s="1"/>
  <c r="AU64" i="13" s="1"/>
  <c r="AT65" i="13" s="1"/>
  <c r="AS66" i="13" s="1"/>
  <c r="AR67" i="13" s="1"/>
  <c r="AX59" i="13"/>
  <c r="AW60" i="13" s="1"/>
  <c r="AV61" i="13" s="1"/>
  <c r="AU62" i="13" s="1"/>
  <c r="AT63" i="13" s="1"/>
  <c r="AS64" i="13" s="1"/>
  <c r="AR65" i="13" s="1"/>
  <c r="AQ66" i="13" s="1"/>
  <c r="AV17" i="13"/>
  <c r="AU18" i="13" s="1"/>
  <c r="AT19" i="13" s="1"/>
  <c r="AS20" i="13" s="1"/>
  <c r="AR21" i="13" s="1"/>
  <c r="AV39" i="13"/>
  <c r="AU40" i="13" s="1"/>
  <c r="AV37" i="13"/>
  <c r="AW56" i="13"/>
  <c r="AW54" i="13"/>
  <c r="AV89" i="13"/>
  <c r="AU90" i="13" s="1"/>
  <c r="AT91" i="13" s="1"/>
  <c r="AS92" i="13" s="1"/>
  <c r="AW14" i="13"/>
  <c r="AV15" i="13" s="1"/>
  <c r="AU16" i="13" s="1"/>
  <c r="AT17" i="13" s="1"/>
  <c r="AS18" i="13" s="1"/>
  <c r="AR19" i="13" s="1"/>
  <c r="AQ20" i="13" s="1"/>
  <c r="AW12" i="13"/>
  <c r="AX85" i="13"/>
  <c r="AW86" i="13" s="1"/>
  <c r="AV87" i="13" s="1"/>
  <c r="AU88" i="13" s="1"/>
  <c r="AT89" i="13" s="1"/>
  <c r="AS90" i="13" s="1"/>
  <c r="AR91" i="13" s="1"/>
  <c r="AY102" i="8"/>
  <c r="AY56" i="8"/>
  <c r="AY80" i="8"/>
  <c r="AV91" i="12"/>
  <c r="AW26" i="12"/>
  <c r="AV27" i="12" s="1"/>
  <c r="AU28" i="12" s="1"/>
  <c r="AW24" i="12"/>
  <c r="AW62" i="12"/>
  <c r="AW72" i="12"/>
  <c r="AW52" i="12"/>
  <c r="AV23" i="12"/>
  <c r="AX41" i="12"/>
  <c r="AW42" i="12" s="1"/>
  <c r="AV43" i="12" s="1"/>
  <c r="AU44" i="12" s="1"/>
  <c r="AT45" i="12" s="1"/>
  <c r="AS46" i="12" s="1"/>
  <c r="AU100" i="12"/>
  <c r="AT99" i="12" s="1"/>
  <c r="AW80" i="12"/>
  <c r="AW94" i="12"/>
  <c r="AV95" i="12" s="1"/>
  <c r="AU96" i="12" s="1"/>
  <c r="AT97" i="12" s="1"/>
  <c r="AX9" i="12"/>
  <c r="AW10" i="12" s="1"/>
  <c r="AV11" i="12" s="1"/>
  <c r="AU12" i="12" s="1"/>
  <c r="AT13" i="12" s="1"/>
  <c r="AX19" i="12"/>
  <c r="AX33" i="12"/>
  <c r="AW82" i="11"/>
  <c r="AV83" i="11" s="1"/>
  <c r="AU84" i="11" s="1"/>
  <c r="AW80" i="11"/>
  <c r="AW66" i="11"/>
  <c r="AW58" i="11"/>
  <c r="AY30" i="11"/>
  <c r="AV39" i="11"/>
  <c r="AW42" i="11"/>
  <c r="AV43" i="11" s="1"/>
  <c r="AW74" i="11"/>
  <c r="AV75" i="11" s="1"/>
  <c r="AU76" i="11" s="1"/>
  <c r="AU70" i="11"/>
  <c r="AV41" i="11"/>
  <c r="AU42" i="11" s="1"/>
  <c r="AW98" i="11"/>
  <c r="AV99" i="11" s="1"/>
  <c r="AU100" i="11" s="1"/>
  <c r="AW96" i="11"/>
  <c r="AX19" i="11"/>
  <c r="AW20" i="11" s="1"/>
  <c r="AX17" i="11"/>
  <c r="AX47" i="11"/>
  <c r="AX5" i="11"/>
  <c r="AW6" i="11" s="1"/>
  <c r="AV7" i="11" s="1"/>
  <c r="AU8" i="11" s="1"/>
  <c r="AT9" i="11" s="1"/>
  <c r="AS10" i="11" s="1"/>
  <c r="AW90" i="11"/>
  <c r="AV91" i="11" s="1"/>
  <c r="AU92" i="11" s="1"/>
  <c r="AW88" i="11"/>
  <c r="AV73" i="11"/>
  <c r="AU74" i="11" s="1"/>
  <c r="AT75" i="11" s="1"/>
  <c r="AU38" i="11"/>
  <c r="AX23" i="11"/>
  <c r="AY10" i="9"/>
  <c r="AX11" i="9" s="1"/>
  <c r="AW12" i="9" s="1"/>
  <c r="AV13" i="9" s="1"/>
  <c r="AY18" i="9"/>
  <c r="AX87" i="9"/>
  <c r="AW88" i="9" s="1"/>
  <c r="AV89" i="9" s="1"/>
  <c r="AU90" i="9" s="1"/>
  <c r="AT91" i="9" s="1"/>
  <c r="AS92" i="9" s="1"/>
  <c r="AR93" i="9" s="1"/>
  <c r="AX85" i="9"/>
  <c r="AV71" i="9"/>
  <c r="AU72" i="9" s="1"/>
  <c r="AT73" i="9" s="1"/>
  <c r="AS74" i="9" s="1"/>
  <c r="AR75" i="9" s="1"/>
  <c r="AQ76" i="9" s="1"/>
  <c r="AW72" i="9"/>
  <c r="AV73" i="9" s="1"/>
  <c r="AU74" i="9" s="1"/>
  <c r="AT75" i="9" s="1"/>
  <c r="AS76" i="9" s="1"/>
  <c r="AR77" i="9" s="1"/>
  <c r="AW42" i="9"/>
  <c r="AV43" i="9" s="1"/>
  <c r="AX7" i="9"/>
  <c r="AW8" i="9" s="1"/>
  <c r="AV9" i="9" s="1"/>
  <c r="AU10" i="9" s="1"/>
  <c r="AT11" i="9" s="1"/>
  <c r="AU100" i="9"/>
  <c r="AU98" i="9"/>
  <c r="AW6" i="9"/>
  <c r="AV7" i="9" s="1"/>
  <c r="AU8" i="9" s="1"/>
  <c r="AT9" i="9" s="1"/>
  <c r="AS10" i="9" s="1"/>
  <c r="AU68" i="9"/>
  <c r="AX9" i="9"/>
  <c r="AW10" i="9" s="1"/>
  <c r="AV11" i="9" s="1"/>
  <c r="AU12" i="9" s="1"/>
  <c r="AV91" i="9"/>
  <c r="AU92" i="9" s="1"/>
  <c r="AT93" i="9" s="1"/>
  <c r="AS94" i="9" s="1"/>
  <c r="AU64" i="9"/>
  <c r="AT65" i="9" s="1"/>
  <c r="AX47" i="9"/>
  <c r="AX59" i="9"/>
  <c r="AW34" i="9"/>
  <c r="AY22" i="9"/>
  <c r="AX23" i="9" s="1"/>
  <c r="AW24" i="9" s="1"/>
  <c r="AV25" i="9" s="1"/>
  <c r="AU26" i="9" s="1"/>
  <c r="AT27" i="9" s="1"/>
  <c r="AS28" i="9" s="1"/>
  <c r="AY68" i="8"/>
  <c r="AY92" i="8"/>
  <c r="AY34" i="8"/>
  <c r="AY60" i="8"/>
  <c r="AY76" i="8"/>
  <c r="AY26" i="8"/>
  <c r="AY84" i="8"/>
  <c r="AX85" i="8" s="1"/>
  <c r="AW86" i="8" s="1"/>
  <c r="AY18" i="8"/>
  <c r="AZ7" i="8"/>
  <c r="AY8" i="8" s="1"/>
  <c r="AX9" i="8" s="1"/>
  <c r="AZ15" i="8"/>
  <c r="AY16" i="8" s="1"/>
  <c r="AX17" i="8" s="1"/>
  <c r="AZ23" i="8"/>
  <c r="AZ31" i="8"/>
  <c r="AY32" i="8" s="1"/>
  <c r="AX33" i="8" s="1"/>
  <c r="AZ39" i="8"/>
  <c r="AY40" i="8" s="1"/>
  <c r="AY58" i="8"/>
  <c r="AX57" i="8" s="1"/>
  <c r="AY74" i="8"/>
  <c r="AX75" i="8" s="1"/>
  <c r="AY90" i="8"/>
  <c r="AY30" i="8"/>
  <c r="AY4" i="8"/>
  <c r="AY12" i="8"/>
  <c r="AY20" i="8"/>
  <c r="AX19" i="8" s="1"/>
  <c r="AY28" i="8"/>
  <c r="AX27" i="8" s="1"/>
  <c r="AY46" i="8"/>
  <c r="AY54" i="8"/>
  <c r="AX55" i="8" s="1"/>
  <c r="AY62" i="8"/>
  <c r="AX61" i="8" s="1"/>
  <c r="AY70" i="8"/>
  <c r="AY86" i="8"/>
  <c r="AX87" i="8" s="1"/>
  <c r="AY94" i="8"/>
  <c r="AX95" i="8" s="1"/>
  <c r="AX69" i="8"/>
  <c r="AY82" i="8"/>
  <c r="AX83" i="8" s="1"/>
  <c r="AY24" i="8"/>
  <c r="AX25" i="8" s="1"/>
  <c r="AZ99" i="8"/>
  <c r="AY100" i="8" s="1"/>
  <c r="AX101" i="8" s="1"/>
  <c r="AY104" i="8"/>
  <c r="AX103" i="8" s="1"/>
  <c r="AX31" i="8"/>
  <c r="AW32" i="8" s="1"/>
  <c r="AY36" i="8"/>
  <c r="AX35" i="8" s="1"/>
  <c r="AY50" i="8"/>
  <c r="AX51" i="8" s="1"/>
  <c r="AY48" i="8"/>
  <c r="AX47" i="8" s="1"/>
  <c r="AY6" i="8"/>
  <c r="AX7" i="8" s="1"/>
  <c r="AW8" i="8" s="1"/>
  <c r="AY22" i="8"/>
  <c r="AZ43" i="8"/>
  <c r="AY44" i="8" s="1"/>
  <c r="AX45" i="8" s="1"/>
  <c r="AY64" i="8"/>
  <c r="AY66" i="8"/>
  <c r="AX67" i="8" s="1"/>
  <c r="AY72" i="8"/>
  <c r="AY78" i="8"/>
  <c r="AX89" i="8"/>
  <c r="AZ81" i="6"/>
  <c r="AZ79" i="6"/>
  <c r="AZ77" i="6"/>
  <c r="AY78" i="6" s="1"/>
  <c r="AZ75" i="6"/>
  <c r="AY76" i="6" s="1"/>
  <c r="AX77" i="6" s="1"/>
  <c r="AZ73" i="6"/>
  <c r="AY74" i="6" s="1"/>
  <c r="AX75" i="6" s="1"/>
  <c r="AW76" i="6" s="1"/>
  <c r="AZ71" i="6"/>
  <c r="AZ69" i="6"/>
  <c r="AY70" i="6" s="1"/>
  <c r="AZ67" i="6"/>
  <c r="AY68" i="6" s="1"/>
  <c r="AX69" i="6" s="1"/>
  <c r="AZ65" i="6"/>
  <c r="AY66" i="6" s="1"/>
  <c r="AX67" i="6" s="1"/>
  <c r="AW68" i="6" s="1"/>
  <c r="AZ63" i="6"/>
  <c r="AZ61" i="6"/>
  <c r="AY62" i="6" s="1"/>
  <c r="AZ59" i="6"/>
  <c r="AY60" i="6" s="1"/>
  <c r="AX61" i="6" s="1"/>
  <c r="AZ57" i="6"/>
  <c r="AY58" i="6" s="1"/>
  <c r="AX59" i="6" s="1"/>
  <c r="AW60" i="6" s="1"/>
  <c r="AZ83" i="6"/>
  <c r="AY84" i="6" s="1"/>
  <c r="AZ85" i="6"/>
  <c r="AZ87" i="6"/>
  <c r="AZ89" i="6"/>
  <c r="AZ91" i="6"/>
  <c r="AY92" i="6" s="1"/>
  <c r="AZ93" i="6"/>
  <c r="AZ95" i="6"/>
  <c r="AZ97" i="6"/>
  <c r="AZ99" i="6"/>
  <c r="AY100" i="6" s="1"/>
  <c r="AZ101" i="6"/>
  <c r="AZ103" i="6"/>
  <c r="AZ105" i="6"/>
  <c r="AQ96" i="16" l="1"/>
  <c r="AV61" i="16"/>
  <c r="AU62" i="16" s="1"/>
  <c r="AT63" i="16" s="1"/>
  <c r="AS64" i="16" s="1"/>
  <c r="AR65" i="16" s="1"/>
  <c r="AV59" i="16"/>
  <c r="AR93" i="16"/>
  <c r="AQ94" i="16" s="1"/>
  <c r="AP95" i="16" s="1"/>
  <c r="AV81" i="16"/>
  <c r="AU82" i="16" s="1"/>
  <c r="AT83" i="16" s="1"/>
  <c r="AV79" i="16"/>
  <c r="AW52" i="16"/>
  <c r="AV53" i="16" s="1"/>
  <c r="AU54" i="16" s="1"/>
  <c r="AT55" i="16" s="1"/>
  <c r="AW50" i="16"/>
  <c r="AT43" i="16"/>
  <c r="AS44" i="16" s="1"/>
  <c r="AT85" i="16"/>
  <c r="AS86" i="16" s="1"/>
  <c r="AR87" i="16" s="1"/>
  <c r="AQ88" i="16" s="1"/>
  <c r="AP89" i="16" s="1"/>
  <c r="AT19" i="16"/>
  <c r="AS20" i="16" s="1"/>
  <c r="AR21" i="16" s="1"/>
  <c r="AQ22" i="16" s="1"/>
  <c r="AP23" i="16" s="1"/>
  <c r="AO24" i="16" s="1"/>
  <c r="AN25" i="16" s="1"/>
  <c r="AT17" i="16"/>
  <c r="AV73" i="16"/>
  <c r="AU74" i="16" s="1"/>
  <c r="AT75" i="16" s="1"/>
  <c r="AV71" i="16"/>
  <c r="AQ92" i="16"/>
  <c r="AP93" i="16" s="1"/>
  <c r="AU86" i="16"/>
  <c r="AT87" i="16" s="1"/>
  <c r="AS88" i="16" s="1"/>
  <c r="AR89" i="16" s="1"/>
  <c r="AQ90" i="16" s="1"/>
  <c r="AS42" i="16"/>
  <c r="AR43" i="16" s="1"/>
  <c r="AS40" i="16"/>
  <c r="AT35" i="16"/>
  <c r="AS36" i="16" s="1"/>
  <c r="AR37" i="16" s="1"/>
  <c r="AT33" i="16"/>
  <c r="AS98" i="15"/>
  <c r="AT95" i="15"/>
  <c r="AS96" i="15" s="1"/>
  <c r="AR97" i="15" s="1"/>
  <c r="AT47" i="15"/>
  <c r="AS48" i="15" s="1"/>
  <c r="AV81" i="15"/>
  <c r="AU82" i="15" s="1"/>
  <c r="AT83" i="15" s="1"/>
  <c r="AS84" i="15" s="1"/>
  <c r="AR85" i="15" s="1"/>
  <c r="AQ86" i="15" s="1"/>
  <c r="AV79" i="15"/>
  <c r="AU18" i="15"/>
  <c r="AT19" i="15" s="1"/>
  <c r="AS20" i="15" s="1"/>
  <c r="AR21" i="15" s="1"/>
  <c r="AU16" i="15"/>
  <c r="AV41" i="15"/>
  <c r="AU42" i="15" s="1"/>
  <c r="AT43" i="15" s="1"/>
  <c r="AS44" i="15" s="1"/>
  <c r="AV39" i="15"/>
  <c r="AT51" i="15"/>
  <c r="AS52" i="15" s="1"/>
  <c r="AR53" i="15" s="1"/>
  <c r="AQ54" i="15" s="1"/>
  <c r="AP55" i="15" s="1"/>
  <c r="AU52" i="15"/>
  <c r="AT53" i="15" s="1"/>
  <c r="AS54" i="15" s="1"/>
  <c r="AR55" i="15" s="1"/>
  <c r="AQ56" i="15" s="1"/>
  <c r="AS94" i="15"/>
  <c r="AR95" i="15" s="1"/>
  <c r="AU34" i="15"/>
  <c r="AS46" i="15"/>
  <c r="AR47" i="15" s="1"/>
  <c r="AV73" i="15"/>
  <c r="AU74" i="15" s="1"/>
  <c r="AT75" i="15" s="1"/>
  <c r="AV71" i="15"/>
  <c r="AS24" i="15"/>
  <c r="AR25" i="15" s="1"/>
  <c r="AQ26" i="15" s="1"/>
  <c r="AP27" i="15" s="1"/>
  <c r="AV65" i="15"/>
  <c r="AU66" i="15" s="1"/>
  <c r="AT67" i="15" s="1"/>
  <c r="AV63" i="15"/>
  <c r="AT91" i="15"/>
  <c r="AS92" i="15" s="1"/>
  <c r="AT9" i="15"/>
  <c r="AS10" i="15" s="1"/>
  <c r="AR11" i="15" s="1"/>
  <c r="AV55" i="13"/>
  <c r="AV53" i="13"/>
  <c r="AV75" i="13"/>
  <c r="AU76" i="13" s="1"/>
  <c r="AT77" i="13" s="1"/>
  <c r="AS78" i="13" s="1"/>
  <c r="AV73" i="13"/>
  <c r="AU28" i="13"/>
  <c r="AT29" i="13" s="1"/>
  <c r="AS30" i="13" s="1"/>
  <c r="AR31" i="13" s="1"/>
  <c r="AU26" i="13"/>
  <c r="AV99" i="13"/>
  <c r="AU100" i="13" s="1"/>
  <c r="AV97" i="13"/>
  <c r="AU38" i="13"/>
  <c r="AT39" i="13" s="1"/>
  <c r="AU36" i="13"/>
  <c r="AW84" i="13"/>
  <c r="AW58" i="13"/>
  <c r="AV59" i="13" s="1"/>
  <c r="AU60" i="13" s="1"/>
  <c r="AT61" i="13" s="1"/>
  <c r="AS62" i="13" s="1"/>
  <c r="AR63" i="13" s="1"/>
  <c r="AQ64" i="13" s="1"/>
  <c r="AP65" i="13" s="1"/>
  <c r="AV13" i="13"/>
  <c r="AU14" i="13" s="1"/>
  <c r="AT15" i="13" s="1"/>
  <c r="AS16" i="13" s="1"/>
  <c r="AR17" i="13" s="1"/>
  <c r="AQ18" i="13" s="1"/>
  <c r="AP19" i="13" s="1"/>
  <c r="AV11" i="13"/>
  <c r="AV45" i="13"/>
  <c r="AU46" i="13" s="1"/>
  <c r="AT47" i="13" s="1"/>
  <c r="AS48" i="13" s="1"/>
  <c r="AV43" i="13"/>
  <c r="AW84" i="8"/>
  <c r="AV85" i="8" s="1"/>
  <c r="AX81" i="8"/>
  <c r="AW82" i="8" s="1"/>
  <c r="AV83" i="8" s="1"/>
  <c r="AU84" i="8" s="1"/>
  <c r="AX73" i="8"/>
  <c r="AW74" i="8" s="1"/>
  <c r="AX59" i="8"/>
  <c r="AW60" i="8" s="1"/>
  <c r="AV59" i="8" s="1"/>
  <c r="AX91" i="8"/>
  <c r="AW90" i="8" s="1"/>
  <c r="AW20" i="12"/>
  <c r="AV21" i="12" s="1"/>
  <c r="AU22" i="12" s="1"/>
  <c r="AW18" i="12"/>
  <c r="AV53" i="12"/>
  <c r="AU54" i="12" s="1"/>
  <c r="AT55" i="12" s="1"/>
  <c r="AS56" i="12" s="1"/>
  <c r="AV51" i="12"/>
  <c r="AW40" i="12"/>
  <c r="AS98" i="12"/>
  <c r="AV81" i="12"/>
  <c r="AU82" i="12" s="1"/>
  <c r="AT83" i="12" s="1"/>
  <c r="AS84" i="12" s="1"/>
  <c r="AR85" i="12" s="1"/>
  <c r="AV79" i="12"/>
  <c r="AV63" i="12"/>
  <c r="AU64" i="12" s="1"/>
  <c r="AT65" i="12" s="1"/>
  <c r="AS66" i="12" s="1"/>
  <c r="AV61" i="12"/>
  <c r="AU92" i="12"/>
  <c r="AT93" i="12" s="1"/>
  <c r="AS94" i="12" s="1"/>
  <c r="AR95" i="12" s="1"/>
  <c r="AQ96" i="12" s="1"/>
  <c r="AU90" i="12"/>
  <c r="AV73" i="12"/>
  <c r="AU74" i="12" s="1"/>
  <c r="AT75" i="12" s="1"/>
  <c r="AV71" i="12"/>
  <c r="AW34" i="12"/>
  <c r="AV35" i="12" s="1"/>
  <c r="AU36" i="12" s="1"/>
  <c r="AW32" i="12"/>
  <c r="AU24" i="12"/>
  <c r="AT25" i="12" s="1"/>
  <c r="AS26" i="12" s="1"/>
  <c r="AW8" i="12"/>
  <c r="AV25" i="12"/>
  <c r="AU26" i="12" s="1"/>
  <c r="AT27" i="12" s="1"/>
  <c r="AV93" i="12"/>
  <c r="AU94" i="12" s="1"/>
  <c r="AT95" i="12" s="1"/>
  <c r="AS96" i="12" s="1"/>
  <c r="AR97" i="12" s="1"/>
  <c r="AV89" i="11"/>
  <c r="AU90" i="11" s="1"/>
  <c r="AT91" i="11" s="1"/>
  <c r="AV87" i="11"/>
  <c r="AW48" i="11"/>
  <c r="AV49" i="11" s="1"/>
  <c r="AU50" i="11" s="1"/>
  <c r="AT51" i="11" s="1"/>
  <c r="AS52" i="11" s="1"/>
  <c r="AW46" i="11"/>
  <c r="AX31" i="11"/>
  <c r="AW32" i="11" s="1"/>
  <c r="AV33" i="11" s="1"/>
  <c r="AU34" i="11" s="1"/>
  <c r="AT35" i="11" s="1"/>
  <c r="AX29" i="11"/>
  <c r="AV81" i="11"/>
  <c r="AU82" i="11" s="1"/>
  <c r="AT83" i="11" s="1"/>
  <c r="AV79" i="11"/>
  <c r="AT39" i="11"/>
  <c r="AS40" i="11" s="1"/>
  <c r="AW18" i="11"/>
  <c r="AV19" i="11" s="1"/>
  <c r="AW16" i="11"/>
  <c r="AV97" i="11"/>
  <c r="AU98" i="11" s="1"/>
  <c r="AT99" i="11" s="1"/>
  <c r="AV95" i="11"/>
  <c r="AW24" i="11"/>
  <c r="AV25" i="11" s="1"/>
  <c r="AW22" i="11"/>
  <c r="AV23" i="11" s="1"/>
  <c r="AU24" i="11" s="1"/>
  <c r="AT37" i="11"/>
  <c r="AS38" i="11" s="1"/>
  <c r="AR39" i="11" s="1"/>
  <c r="AV59" i="11"/>
  <c r="AU60" i="11" s="1"/>
  <c r="AT61" i="11" s="1"/>
  <c r="AV57" i="11"/>
  <c r="AU40" i="11"/>
  <c r="AT41" i="11" s="1"/>
  <c r="AV67" i="11"/>
  <c r="AU68" i="11" s="1"/>
  <c r="AT69" i="11" s="1"/>
  <c r="AV65" i="11"/>
  <c r="AU72" i="11"/>
  <c r="AT73" i="11" s="1"/>
  <c r="AS74" i="11" s="1"/>
  <c r="AV35" i="9"/>
  <c r="AU36" i="9" s="1"/>
  <c r="AT37" i="9" s="1"/>
  <c r="AV33" i="9"/>
  <c r="AX19" i="9"/>
  <c r="AX17" i="9"/>
  <c r="AT99" i="9"/>
  <c r="AT97" i="9"/>
  <c r="AV41" i="9"/>
  <c r="AW60" i="9"/>
  <c r="AV61" i="9" s="1"/>
  <c r="AU62" i="9" s="1"/>
  <c r="AT63" i="9" s="1"/>
  <c r="AS64" i="9" s="1"/>
  <c r="AW58" i="9"/>
  <c r="AU70" i="9"/>
  <c r="AT71" i="9" s="1"/>
  <c r="AS72" i="9" s="1"/>
  <c r="AR73" i="9" s="1"/>
  <c r="AQ74" i="9" s="1"/>
  <c r="AP75" i="9" s="1"/>
  <c r="AW48" i="9"/>
  <c r="AV49" i="9" s="1"/>
  <c r="AU50" i="9" s="1"/>
  <c r="AT51" i="9" s="1"/>
  <c r="AS52" i="9" s="1"/>
  <c r="AW46" i="9"/>
  <c r="AT67" i="9"/>
  <c r="AW86" i="9"/>
  <c r="AV87" i="9" s="1"/>
  <c r="AU88" i="9" s="1"/>
  <c r="AT89" i="9" s="1"/>
  <c r="AS90" i="9" s="1"/>
  <c r="AR91" i="9" s="1"/>
  <c r="AQ92" i="9" s="1"/>
  <c r="AW84" i="9"/>
  <c r="AX21" i="9"/>
  <c r="AW22" i="9" s="1"/>
  <c r="AV23" i="9" s="1"/>
  <c r="AU24" i="9" s="1"/>
  <c r="AT25" i="9" s="1"/>
  <c r="AS26" i="9" s="1"/>
  <c r="AR27" i="9" s="1"/>
  <c r="AY98" i="8"/>
  <c r="AX97" i="8" s="1"/>
  <c r="AW96" i="8" s="1"/>
  <c r="AX65" i="8"/>
  <c r="AW66" i="8" s="1"/>
  <c r="AX53" i="8"/>
  <c r="AW54" i="8" s="1"/>
  <c r="AW58" i="8"/>
  <c r="AV57" i="8" s="1"/>
  <c r="AW56" i="8"/>
  <c r="AY38" i="8"/>
  <c r="AX39" i="8" s="1"/>
  <c r="AX99" i="8"/>
  <c r="AW100" i="8" s="1"/>
  <c r="AX11" i="8"/>
  <c r="AW26" i="8"/>
  <c r="AX29" i="8"/>
  <c r="AW28" i="8" s="1"/>
  <c r="AX93" i="8"/>
  <c r="AW94" i="8" s="1"/>
  <c r="AV95" i="8" s="1"/>
  <c r="AY14" i="8"/>
  <c r="AX15" i="8" s="1"/>
  <c r="AW16" i="8" s="1"/>
  <c r="AX5" i="8"/>
  <c r="AW6" i="8" s="1"/>
  <c r="AV7" i="8" s="1"/>
  <c r="AW68" i="8"/>
  <c r="AW52" i="8"/>
  <c r="AV53" i="8" s="1"/>
  <c r="AX23" i="8"/>
  <c r="AW24" i="8" s="1"/>
  <c r="AX37" i="8"/>
  <c r="AW36" i="8" s="1"/>
  <c r="AW102" i="8"/>
  <c r="AW88" i="8"/>
  <c r="AX71" i="8"/>
  <c r="AW34" i="8"/>
  <c r="AW46" i="8"/>
  <c r="AY42" i="8"/>
  <c r="AX79" i="8"/>
  <c r="AW80" i="8" s="1"/>
  <c r="AV81" i="8" s="1"/>
  <c r="AU82" i="8" s="1"/>
  <c r="AT83" i="8" s="1"/>
  <c r="AX77" i="8"/>
  <c r="AX63" i="8"/>
  <c r="AX21" i="8"/>
  <c r="AW22" i="8" s="1"/>
  <c r="AV23" i="8" s="1"/>
  <c r="AW10" i="8"/>
  <c r="AX49" i="8"/>
  <c r="AW50" i="8" s="1"/>
  <c r="AW38" i="8"/>
  <c r="AW30" i="8"/>
  <c r="AV31" i="8" s="1"/>
  <c r="AW18" i="8"/>
  <c r="AW48" i="8"/>
  <c r="AV49" i="8" s="1"/>
  <c r="AV33" i="8"/>
  <c r="AY104" i="6"/>
  <c r="AX63" i="6"/>
  <c r="AW64" i="6" s="1"/>
  <c r="AV65" i="6" s="1"/>
  <c r="AU66" i="6" s="1"/>
  <c r="AX79" i="6"/>
  <c r="AW78" i="6" s="1"/>
  <c r="AV77" i="6" s="1"/>
  <c r="AY96" i="6"/>
  <c r="AY88" i="6"/>
  <c r="AY64" i="6"/>
  <c r="AX65" i="6" s="1"/>
  <c r="AW66" i="6" s="1"/>
  <c r="AV67" i="6" s="1"/>
  <c r="AY72" i="6"/>
  <c r="AX73" i="6" s="1"/>
  <c r="AW74" i="6" s="1"/>
  <c r="AV75" i="6" s="1"/>
  <c r="AY80" i="6"/>
  <c r="AY102" i="6"/>
  <c r="AX103" i="6" s="1"/>
  <c r="AY98" i="6"/>
  <c r="AX99" i="6" s="1"/>
  <c r="AY94" i="6"/>
  <c r="AX95" i="6" s="1"/>
  <c r="AY90" i="6"/>
  <c r="AX91" i="6" s="1"/>
  <c r="AY86" i="6"/>
  <c r="AX87" i="6" s="1"/>
  <c r="AX97" i="6"/>
  <c r="AW98" i="6" s="1"/>
  <c r="AX89" i="6"/>
  <c r="AW90" i="6" s="1"/>
  <c r="AY82" i="6"/>
  <c r="AX83" i="6" s="1"/>
  <c r="BA30" i="6"/>
  <c r="BA30" i="5"/>
  <c r="AY30" i="5"/>
  <c r="AW30" i="5"/>
  <c r="AU30" i="5"/>
  <c r="AS30" i="5"/>
  <c r="AQ30" i="5"/>
  <c r="AO30" i="5"/>
  <c r="AM30" i="5"/>
  <c r="AI30" i="5"/>
  <c r="AG30" i="5"/>
  <c r="BA54" i="6"/>
  <c r="AZ55" i="6" s="1"/>
  <c r="AY56" i="6" s="1"/>
  <c r="AX57" i="6" s="1"/>
  <c r="AW58" i="6" s="1"/>
  <c r="AV59" i="6" s="1"/>
  <c r="BA52" i="6"/>
  <c r="BA50" i="6"/>
  <c r="AZ51" i="6" s="1"/>
  <c r="BA48" i="6"/>
  <c r="BA46" i="6"/>
  <c r="AZ47" i="6" s="1"/>
  <c r="BA44" i="6"/>
  <c r="BA42" i="6"/>
  <c r="AZ43" i="6" s="1"/>
  <c r="BA40" i="6"/>
  <c r="BA38" i="6"/>
  <c r="AZ39" i="6" s="1"/>
  <c r="BA36" i="6"/>
  <c r="BA34" i="6"/>
  <c r="AZ35" i="6" s="1"/>
  <c r="BA32" i="6"/>
  <c r="BA28" i="6"/>
  <c r="AZ29" i="6" s="1"/>
  <c r="BA26" i="6"/>
  <c r="BA24" i="6"/>
  <c r="BA22" i="6"/>
  <c r="BA20" i="6"/>
  <c r="BA18" i="6"/>
  <c r="BA16" i="6"/>
  <c r="BA14" i="6"/>
  <c r="BA12" i="6"/>
  <c r="BA10" i="6"/>
  <c r="BA8" i="6"/>
  <c r="BA6" i="6"/>
  <c r="BA4" i="6"/>
  <c r="BA2" i="6"/>
  <c r="BA90" i="5"/>
  <c r="AZ91" i="5"/>
  <c r="AX91" i="5"/>
  <c r="AY90" i="5"/>
  <c r="AW90" i="5"/>
  <c r="AV91" i="5"/>
  <c r="AT91" i="5"/>
  <c r="AU90" i="5"/>
  <c r="AS90" i="5"/>
  <c r="AU92" i="5"/>
  <c r="AR91" i="5"/>
  <c r="AQ90" i="5"/>
  <c r="AP91" i="5"/>
  <c r="AO90" i="5"/>
  <c r="AN91" i="5"/>
  <c r="AM90" i="5"/>
  <c r="BA88" i="5"/>
  <c r="AZ89" i="5"/>
  <c r="AY88" i="5"/>
  <c r="AX89" i="5"/>
  <c r="AW88" i="5"/>
  <c r="AV89" i="5"/>
  <c r="AU88" i="5"/>
  <c r="AT89" i="5"/>
  <c r="AS88" i="5"/>
  <c r="AR89" i="5"/>
  <c r="AQ88" i="5"/>
  <c r="AP89" i="5"/>
  <c r="AO88" i="5"/>
  <c r="AN89" i="5"/>
  <c r="AM88" i="5"/>
  <c r="AL89" i="5"/>
  <c r="AK88" i="5"/>
  <c r="BA86" i="5"/>
  <c r="AZ87" i="5"/>
  <c r="AX87" i="5"/>
  <c r="AY86" i="5"/>
  <c r="AW86" i="5"/>
  <c r="AV87" i="5"/>
  <c r="AT87" i="5"/>
  <c r="AU86" i="5"/>
  <c r="AS86" i="5"/>
  <c r="AR87" i="5"/>
  <c r="AP87" i="5"/>
  <c r="AQ86" i="5"/>
  <c r="AO86" i="5"/>
  <c r="AN87" i="5"/>
  <c r="AL87" i="5"/>
  <c r="AM86" i="5"/>
  <c r="AK86" i="5"/>
  <c r="AJ87" i="5"/>
  <c r="AI86" i="5"/>
  <c r="AZ85" i="5"/>
  <c r="AX85" i="5"/>
  <c r="BA84" i="5"/>
  <c r="AY84" i="5"/>
  <c r="AW84" i="5"/>
  <c r="AV85" i="5"/>
  <c r="AT85" i="5"/>
  <c r="AR85" i="5"/>
  <c r="AU84" i="5"/>
  <c r="AS84" i="5"/>
  <c r="AQ84" i="5"/>
  <c r="AP85" i="5"/>
  <c r="AN85" i="5"/>
  <c r="AL85" i="5"/>
  <c r="AO84" i="5"/>
  <c r="AM84" i="5"/>
  <c r="AK84" i="5"/>
  <c r="AJ85" i="5"/>
  <c r="AI84" i="5"/>
  <c r="AH85" i="5"/>
  <c r="AG84" i="5"/>
  <c r="BA82" i="5"/>
  <c r="AZ83" i="5"/>
  <c r="AX83" i="5"/>
  <c r="AY82" i="5"/>
  <c r="AW82" i="5"/>
  <c r="AV83" i="5"/>
  <c r="AT83" i="5"/>
  <c r="AU82" i="5"/>
  <c r="AS82" i="5"/>
  <c r="AR83" i="5"/>
  <c r="AP83" i="5"/>
  <c r="AQ82" i="5"/>
  <c r="AO82" i="5"/>
  <c r="AN83" i="5"/>
  <c r="AL83" i="5"/>
  <c r="AM82" i="5"/>
  <c r="AK82" i="5"/>
  <c r="AJ83" i="5"/>
  <c r="AH83" i="5"/>
  <c r="AI82" i="5"/>
  <c r="AG82" i="5"/>
  <c r="AF83" i="5"/>
  <c r="AE82" i="5"/>
  <c r="AZ81" i="5"/>
  <c r="BA80" i="5"/>
  <c r="AY80" i="5"/>
  <c r="AX81" i="5"/>
  <c r="AV81" i="5"/>
  <c r="AW80" i="5"/>
  <c r="AU80" i="5"/>
  <c r="AT81" i="5"/>
  <c r="AR81" i="5"/>
  <c r="AS80" i="5"/>
  <c r="AQ80" i="5"/>
  <c r="AP81" i="5"/>
  <c r="AN81" i="5"/>
  <c r="AO80" i="5"/>
  <c r="AM80" i="5"/>
  <c r="AL81" i="5"/>
  <c r="AJ81" i="5"/>
  <c r="AK80" i="5"/>
  <c r="AI80" i="5"/>
  <c r="AH81" i="5"/>
  <c r="AF81" i="5"/>
  <c r="AG80" i="5"/>
  <c r="AE80" i="5"/>
  <c r="AD81" i="5"/>
  <c r="AC80" i="5"/>
  <c r="BA78" i="5"/>
  <c r="AZ79" i="5"/>
  <c r="AY78" i="5"/>
  <c r="AX79" i="5"/>
  <c r="AW78" i="5"/>
  <c r="AV79" i="5"/>
  <c r="AU78" i="5"/>
  <c r="AT79" i="5"/>
  <c r="AS78" i="5"/>
  <c r="AR79" i="5"/>
  <c r="AQ78" i="5"/>
  <c r="AP79" i="5"/>
  <c r="AO78" i="5"/>
  <c r="AN79" i="5"/>
  <c r="AM78" i="5"/>
  <c r="AL79" i="5"/>
  <c r="AK78" i="5"/>
  <c r="AJ79" i="5"/>
  <c r="AI78" i="5"/>
  <c r="AH79" i="5"/>
  <c r="AG78" i="5"/>
  <c r="AF79" i="5"/>
  <c r="AE78" i="5"/>
  <c r="AD79" i="5"/>
  <c r="AC78" i="5"/>
  <c r="AB79" i="5"/>
  <c r="AA78" i="5"/>
  <c r="BA76" i="5"/>
  <c r="AZ77" i="5"/>
  <c r="AX77" i="5"/>
  <c r="AV77" i="5"/>
  <c r="AY76" i="5"/>
  <c r="AW76" i="5"/>
  <c r="AU76" i="5"/>
  <c r="AT77" i="5"/>
  <c r="AR77" i="5"/>
  <c r="AP77" i="5"/>
  <c r="AS76" i="5"/>
  <c r="AQ76" i="5"/>
  <c r="AO76" i="5"/>
  <c r="AN77" i="5"/>
  <c r="AL77" i="5"/>
  <c r="AJ77" i="5"/>
  <c r="AM76" i="5"/>
  <c r="AK76" i="5"/>
  <c r="AI76" i="5"/>
  <c r="AH77" i="5"/>
  <c r="AF77" i="5"/>
  <c r="AD77" i="5"/>
  <c r="AG76" i="5"/>
  <c r="AE76" i="5"/>
  <c r="AC76" i="5"/>
  <c r="AZ75" i="5"/>
  <c r="BA74" i="5"/>
  <c r="AY74" i="5"/>
  <c r="AX75" i="5"/>
  <c r="AV75" i="5"/>
  <c r="AT75" i="5"/>
  <c r="AW74" i="5"/>
  <c r="AU74" i="5"/>
  <c r="AS74" i="5"/>
  <c r="AR75" i="5"/>
  <c r="AP75" i="5"/>
  <c r="AN75" i="5"/>
  <c r="AQ74" i="5"/>
  <c r="AO74" i="5"/>
  <c r="AM74" i="5"/>
  <c r="AL75" i="5"/>
  <c r="AJ75" i="5"/>
  <c r="AH75" i="5"/>
  <c r="AK74" i="5"/>
  <c r="AI74" i="5"/>
  <c r="AG74" i="5"/>
  <c r="AF75" i="5"/>
  <c r="AD75" i="5"/>
  <c r="AB75" i="5"/>
  <c r="AE74" i="5"/>
  <c r="AC74" i="5"/>
  <c r="AA74" i="5"/>
  <c r="AB77" i="5"/>
  <c r="Z77" i="5"/>
  <c r="AA76" i="5"/>
  <c r="Y76" i="5"/>
  <c r="Z75" i="5"/>
  <c r="X75" i="5"/>
  <c r="Y74" i="5"/>
  <c r="W74" i="5"/>
  <c r="AZ73" i="5"/>
  <c r="BA72" i="5"/>
  <c r="AY72" i="5"/>
  <c r="AX73" i="5"/>
  <c r="AV73" i="5"/>
  <c r="AW72" i="5"/>
  <c r="AU72" i="5"/>
  <c r="AT73" i="5"/>
  <c r="AR73" i="5"/>
  <c r="AS72" i="5"/>
  <c r="AQ72" i="5"/>
  <c r="AP73" i="5"/>
  <c r="AN73" i="5"/>
  <c r="AO72" i="5"/>
  <c r="AM72" i="5"/>
  <c r="AL73" i="5"/>
  <c r="AJ73" i="5"/>
  <c r="AK72" i="5"/>
  <c r="AI72" i="5"/>
  <c r="AH73" i="5"/>
  <c r="AF73" i="5"/>
  <c r="AG72" i="5"/>
  <c r="AE72" i="5"/>
  <c r="AD73" i="5"/>
  <c r="AB73" i="5"/>
  <c r="AC72" i="5"/>
  <c r="AA72" i="5"/>
  <c r="Z73" i="5"/>
  <c r="X73" i="5"/>
  <c r="Y72" i="5"/>
  <c r="W72" i="5"/>
  <c r="V73" i="5"/>
  <c r="U72" i="5"/>
  <c r="BA70" i="5"/>
  <c r="AZ71" i="5"/>
  <c r="AX71" i="5"/>
  <c r="AV71" i="5"/>
  <c r="AY70" i="5"/>
  <c r="AW70" i="5"/>
  <c r="AU70" i="5"/>
  <c r="AT71" i="5"/>
  <c r="AR71" i="5"/>
  <c r="AP71" i="5"/>
  <c r="AS70" i="5"/>
  <c r="AQ70" i="5"/>
  <c r="AO70" i="5"/>
  <c r="AN71" i="5"/>
  <c r="AL71" i="5"/>
  <c r="AJ71" i="5"/>
  <c r="AM70" i="5"/>
  <c r="AK70" i="5"/>
  <c r="AI70" i="5"/>
  <c r="AH71" i="5"/>
  <c r="AF71" i="5"/>
  <c r="AD71" i="5"/>
  <c r="AG70" i="5"/>
  <c r="AE70" i="5"/>
  <c r="AC70" i="5"/>
  <c r="AB71" i="5"/>
  <c r="Z71" i="5"/>
  <c r="X71" i="5"/>
  <c r="AA70" i="5"/>
  <c r="Y70" i="5"/>
  <c r="W70" i="5"/>
  <c r="V71" i="5"/>
  <c r="T71" i="5"/>
  <c r="U70" i="5"/>
  <c r="S70" i="5"/>
  <c r="AZ69" i="5"/>
  <c r="BA68" i="5"/>
  <c r="AY68" i="5"/>
  <c r="AX69" i="5"/>
  <c r="AV69" i="5"/>
  <c r="AT69" i="5"/>
  <c r="AW68" i="5"/>
  <c r="AU68" i="5"/>
  <c r="AS68" i="5"/>
  <c r="AR69" i="5"/>
  <c r="AP69" i="5"/>
  <c r="AN69" i="5"/>
  <c r="AQ68" i="5"/>
  <c r="AO68" i="5"/>
  <c r="AM68" i="5"/>
  <c r="AL69" i="5"/>
  <c r="AJ69" i="5"/>
  <c r="AH69" i="5"/>
  <c r="AK68" i="5"/>
  <c r="AI68" i="5"/>
  <c r="AG68" i="5"/>
  <c r="AF69" i="5"/>
  <c r="AD69" i="5"/>
  <c r="AB69" i="5"/>
  <c r="AE68" i="5"/>
  <c r="AC68" i="5"/>
  <c r="AA68" i="5"/>
  <c r="Z69" i="5"/>
  <c r="X69" i="5"/>
  <c r="V69" i="5"/>
  <c r="Y68" i="5"/>
  <c r="W68" i="5"/>
  <c r="U68" i="5"/>
  <c r="T69" i="5"/>
  <c r="R69" i="5"/>
  <c r="S68" i="5"/>
  <c r="Q68" i="5"/>
  <c r="AZ67" i="5"/>
  <c r="AX67" i="5"/>
  <c r="BA66" i="5"/>
  <c r="AY66" i="5"/>
  <c r="AW66" i="5"/>
  <c r="AV67" i="5"/>
  <c r="AT67" i="5"/>
  <c r="AR67" i="5"/>
  <c r="AU66" i="5"/>
  <c r="AS66" i="5"/>
  <c r="AQ66" i="5"/>
  <c r="AP67" i="5"/>
  <c r="AN67" i="5"/>
  <c r="AL67" i="5"/>
  <c r="AO66" i="5"/>
  <c r="AM66" i="5"/>
  <c r="AK66" i="5"/>
  <c r="AJ67" i="5"/>
  <c r="AH67" i="5"/>
  <c r="AF67" i="5"/>
  <c r="AI66" i="5"/>
  <c r="AG66" i="5"/>
  <c r="AE66" i="5"/>
  <c r="AD67" i="5"/>
  <c r="AB67" i="5"/>
  <c r="Z67" i="5"/>
  <c r="AC66" i="5"/>
  <c r="AA66" i="5"/>
  <c r="Y66" i="5"/>
  <c r="X67" i="5"/>
  <c r="V67" i="5"/>
  <c r="T67" i="5"/>
  <c r="W66" i="5"/>
  <c r="U66" i="5"/>
  <c r="S66" i="5"/>
  <c r="R67" i="5"/>
  <c r="Q66" i="5"/>
  <c r="P67" i="5"/>
  <c r="O66" i="5"/>
  <c r="BA64" i="5"/>
  <c r="AZ65" i="5"/>
  <c r="AX65" i="5"/>
  <c r="AV65" i="5"/>
  <c r="AY64" i="5"/>
  <c r="AW64" i="5"/>
  <c r="AU64" i="5"/>
  <c r="AT65" i="5"/>
  <c r="AR65" i="5"/>
  <c r="AP65" i="5"/>
  <c r="AS64" i="5"/>
  <c r="AQ64" i="5"/>
  <c r="AO64" i="5"/>
  <c r="AN65" i="5"/>
  <c r="AL65" i="5"/>
  <c r="AJ65" i="5"/>
  <c r="AM64" i="5"/>
  <c r="AK64" i="5"/>
  <c r="AI64" i="5"/>
  <c r="AH65" i="5"/>
  <c r="AF65" i="5"/>
  <c r="AD65" i="5"/>
  <c r="AG64" i="5"/>
  <c r="AE64" i="5"/>
  <c r="AC64" i="5"/>
  <c r="AB65" i="5"/>
  <c r="Z65" i="5"/>
  <c r="X65" i="5"/>
  <c r="AA64" i="5"/>
  <c r="Y64" i="5"/>
  <c r="W64" i="5"/>
  <c r="V65" i="5"/>
  <c r="T65" i="5"/>
  <c r="R65" i="5"/>
  <c r="U64" i="5"/>
  <c r="S64" i="5"/>
  <c r="Q64" i="5"/>
  <c r="P65" i="5"/>
  <c r="N65" i="5"/>
  <c r="O64" i="5"/>
  <c r="M64" i="5"/>
  <c r="AZ63" i="5"/>
  <c r="AX63" i="5"/>
  <c r="BA62" i="5"/>
  <c r="AY62" i="5"/>
  <c r="AW62" i="5"/>
  <c r="AV63" i="5"/>
  <c r="AT63" i="5"/>
  <c r="AR63" i="5"/>
  <c r="AP63" i="5"/>
  <c r="AN63" i="5"/>
  <c r="AU62" i="5"/>
  <c r="AS62" i="5"/>
  <c r="AQ62" i="5"/>
  <c r="AO62" i="5"/>
  <c r="AM62" i="5"/>
  <c r="AL63" i="5"/>
  <c r="AJ63" i="5"/>
  <c r="AH63" i="5"/>
  <c r="AF63" i="5"/>
  <c r="AD63" i="5"/>
  <c r="AK62" i="5"/>
  <c r="AI62" i="5"/>
  <c r="AG62" i="5"/>
  <c r="AE62" i="5"/>
  <c r="AC62" i="5"/>
  <c r="AB63" i="5"/>
  <c r="Z63" i="5"/>
  <c r="X63" i="5"/>
  <c r="V63" i="5"/>
  <c r="T63" i="5"/>
  <c r="AA62" i="5"/>
  <c r="Y62" i="5"/>
  <c r="W62" i="5"/>
  <c r="U62" i="5"/>
  <c r="S62" i="5"/>
  <c r="R63" i="5"/>
  <c r="P63" i="5"/>
  <c r="N63" i="5"/>
  <c r="L63" i="5"/>
  <c r="Q62" i="5"/>
  <c r="O62" i="5"/>
  <c r="M62" i="5"/>
  <c r="K62" i="5"/>
  <c r="AZ61" i="5"/>
  <c r="AX61" i="5"/>
  <c r="AV61" i="5"/>
  <c r="BA60" i="5"/>
  <c r="AY60" i="5"/>
  <c r="AW60" i="5"/>
  <c r="AU60" i="5"/>
  <c r="AT61" i="5"/>
  <c r="AR61" i="5"/>
  <c r="AP61" i="5"/>
  <c r="AN61" i="5"/>
  <c r="AS60" i="5"/>
  <c r="AQ60" i="5"/>
  <c r="AO60" i="5"/>
  <c r="AM60" i="5"/>
  <c r="AL61" i="5"/>
  <c r="AJ61" i="5"/>
  <c r="AH61" i="5"/>
  <c r="AF61" i="5"/>
  <c r="AK60" i="5"/>
  <c r="AI60" i="5"/>
  <c r="AG60" i="5"/>
  <c r="AE60" i="5"/>
  <c r="AD61" i="5"/>
  <c r="AB61" i="5"/>
  <c r="Z61" i="5"/>
  <c r="X61" i="5"/>
  <c r="AC60" i="5"/>
  <c r="AA60" i="5"/>
  <c r="Y60" i="5"/>
  <c r="W60" i="5"/>
  <c r="V61" i="5"/>
  <c r="T61" i="5"/>
  <c r="R61" i="5"/>
  <c r="P61" i="5"/>
  <c r="U60" i="5"/>
  <c r="S60" i="5"/>
  <c r="Q60" i="5"/>
  <c r="O60" i="5"/>
  <c r="N61" i="5"/>
  <c r="L61" i="5"/>
  <c r="J61" i="5"/>
  <c r="M60" i="5"/>
  <c r="K60" i="5"/>
  <c r="I60" i="5"/>
  <c r="BA58" i="5"/>
  <c r="BA56" i="5"/>
  <c r="AZ57" i="5"/>
  <c r="AY56" i="5"/>
  <c r="AZ59" i="5"/>
  <c r="AX59" i="5"/>
  <c r="AV59" i="5"/>
  <c r="AY58" i="5"/>
  <c r="AW58" i="5"/>
  <c r="AU58" i="5"/>
  <c r="AT59" i="5"/>
  <c r="AR59" i="5"/>
  <c r="AP59" i="5"/>
  <c r="AS58" i="5"/>
  <c r="AQ58" i="5"/>
  <c r="AO58" i="5"/>
  <c r="AN59" i="5"/>
  <c r="AL59" i="5"/>
  <c r="AJ59" i="5"/>
  <c r="AM58" i="5"/>
  <c r="AK58" i="5"/>
  <c r="AI58" i="5"/>
  <c r="AH59" i="5"/>
  <c r="AF59" i="5"/>
  <c r="AD59" i="5"/>
  <c r="AG58" i="5"/>
  <c r="AE58" i="5"/>
  <c r="AC58" i="5"/>
  <c r="AB59" i="5"/>
  <c r="Z59" i="5"/>
  <c r="X59" i="5"/>
  <c r="AA58" i="5"/>
  <c r="Y58" i="5"/>
  <c r="W58" i="5"/>
  <c r="V59" i="5"/>
  <c r="T59" i="5"/>
  <c r="R59" i="5"/>
  <c r="U58" i="5"/>
  <c r="S58" i="5"/>
  <c r="Q58" i="5"/>
  <c r="P59" i="5"/>
  <c r="N59" i="5"/>
  <c r="L59" i="5"/>
  <c r="O58" i="5"/>
  <c r="M58" i="5"/>
  <c r="K58" i="5"/>
  <c r="J59" i="5"/>
  <c r="H59" i="5"/>
  <c r="I58" i="5"/>
  <c r="G58" i="5"/>
  <c r="AX57" i="5"/>
  <c r="AV57" i="5"/>
  <c r="AT57" i="5"/>
  <c r="AW56" i="5"/>
  <c r="AU56" i="5"/>
  <c r="AS56" i="5"/>
  <c r="AR57" i="5"/>
  <c r="AP57" i="5"/>
  <c r="AN57" i="5"/>
  <c r="AQ56" i="5"/>
  <c r="AO56" i="5"/>
  <c r="AM56" i="5"/>
  <c r="AL57" i="5"/>
  <c r="AJ57" i="5"/>
  <c r="AH57" i="5"/>
  <c r="AK56" i="5"/>
  <c r="AI56" i="5"/>
  <c r="AG56" i="5"/>
  <c r="AF57" i="5"/>
  <c r="AD57" i="5"/>
  <c r="AB57" i="5"/>
  <c r="AE56" i="5"/>
  <c r="AC56" i="5"/>
  <c r="AA56" i="5"/>
  <c r="Z57" i="5"/>
  <c r="X57" i="5"/>
  <c r="V57" i="5"/>
  <c r="Y56" i="5"/>
  <c r="W56" i="5"/>
  <c r="U56" i="5"/>
  <c r="T57" i="5"/>
  <c r="R57" i="5"/>
  <c r="P57" i="5"/>
  <c r="S56" i="5"/>
  <c r="Q56" i="5"/>
  <c r="O56" i="5"/>
  <c r="N57" i="5"/>
  <c r="L57" i="5"/>
  <c r="J57" i="5"/>
  <c r="M56" i="5"/>
  <c r="K56" i="5"/>
  <c r="I56" i="5"/>
  <c r="H57" i="5"/>
  <c r="F57" i="5"/>
  <c r="G56" i="5"/>
  <c r="E56" i="5"/>
  <c r="BA92" i="5"/>
  <c r="AY92" i="5"/>
  <c r="AW92" i="5"/>
  <c r="AS92" i="5"/>
  <c r="AQ92" i="5"/>
  <c r="AO92" i="5"/>
  <c r="AX93" i="5"/>
  <c r="AV93" i="5"/>
  <c r="AT93" i="5"/>
  <c r="AR93" i="5"/>
  <c r="AP93" i="5"/>
  <c r="BA94" i="5"/>
  <c r="AY94" i="5"/>
  <c r="AW94" i="5"/>
  <c r="AU94" i="5"/>
  <c r="AS94" i="5"/>
  <c r="AQ94" i="5"/>
  <c r="AZ95" i="5"/>
  <c r="AX95" i="5"/>
  <c r="AV95" i="5"/>
  <c r="AT95" i="5"/>
  <c r="AR95" i="5"/>
  <c r="BA96" i="5"/>
  <c r="AY96" i="5"/>
  <c r="AW96" i="5"/>
  <c r="AU96" i="5"/>
  <c r="AS96" i="5"/>
  <c r="AZ97" i="5"/>
  <c r="AX97" i="5"/>
  <c r="AV97" i="5"/>
  <c r="AT97" i="5"/>
  <c r="BA98" i="5"/>
  <c r="AY98" i="5"/>
  <c r="AW98" i="5"/>
  <c r="AU98" i="5"/>
  <c r="AZ99" i="5"/>
  <c r="AX99" i="5"/>
  <c r="AV99" i="5"/>
  <c r="BA100" i="5"/>
  <c r="AY100" i="5"/>
  <c r="AW100" i="5"/>
  <c r="AZ101" i="5"/>
  <c r="AX101" i="5"/>
  <c r="BA102" i="5"/>
  <c r="AY102" i="5"/>
  <c r="AZ103" i="5"/>
  <c r="BA104" i="5"/>
  <c r="BA4" i="5"/>
  <c r="AZ5" i="5"/>
  <c r="BA6" i="5"/>
  <c r="AY6" i="5"/>
  <c r="AZ7" i="5"/>
  <c r="AX7" i="5"/>
  <c r="BA8" i="5"/>
  <c r="AY8" i="5"/>
  <c r="AW8" i="5"/>
  <c r="AZ9" i="5"/>
  <c r="AX9" i="5"/>
  <c r="AV9" i="5"/>
  <c r="AT9" i="5"/>
  <c r="BA10" i="5"/>
  <c r="AY10" i="5"/>
  <c r="AW10" i="5"/>
  <c r="AU10" i="5"/>
  <c r="AZ11" i="5"/>
  <c r="AX11" i="5"/>
  <c r="AV11" i="5"/>
  <c r="AT11" i="5"/>
  <c r="BA12" i="5"/>
  <c r="AY12" i="5"/>
  <c r="AW12" i="5"/>
  <c r="AU12" i="5"/>
  <c r="AS12" i="5"/>
  <c r="AZ13" i="5"/>
  <c r="AX13" i="5"/>
  <c r="AV13" i="5"/>
  <c r="AT13" i="5"/>
  <c r="AR13" i="5"/>
  <c r="BA14" i="5"/>
  <c r="AY14" i="5"/>
  <c r="AW14" i="5"/>
  <c r="AU14" i="5"/>
  <c r="AS14" i="5"/>
  <c r="AQ14" i="5"/>
  <c r="BA16" i="5"/>
  <c r="AY16" i="5"/>
  <c r="AZ15" i="5"/>
  <c r="AW16" i="5"/>
  <c r="AU16" i="5"/>
  <c r="AX15" i="5"/>
  <c r="AV15" i="5"/>
  <c r="AS16" i="5"/>
  <c r="AQ16" i="5"/>
  <c r="AT15" i="5"/>
  <c r="AR15" i="5"/>
  <c r="AP15" i="5"/>
  <c r="AO16" i="5"/>
  <c r="BA18" i="5"/>
  <c r="AY18" i="5"/>
  <c r="AW18" i="5"/>
  <c r="AZ17" i="5"/>
  <c r="AX17" i="5"/>
  <c r="AU18" i="5"/>
  <c r="AS18" i="5"/>
  <c r="AV17" i="5"/>
  <c r="AT17" i="5"/>
  <c r="AQ18" i="5"/>
  <c r="AO18" i="5"/>
  <c r="AR17" i="5"/>
  <c r="AP17" i="5"/>
  <c r="AN17" i="5"/>
  <c r="AM18" i="5"/>
  <c r="BA20" i="5"/>
  <c r="AY20" i="5"/>
  <c r="AZ19" i="5"/>
  <c r="AW20" i="5"/>
  <c r="AU20" i="5"/>
  <c r="AX19" i="5"/>
  <c r="AV19" i="5"/>
  <c r="AS20" i="5"/>
  <c r="AQ20" i="5"/>
  <c r="AT19" i="5"/>
  <c r="AR19" i="5"/>
  <c r="AO20" i="5"/>
  <c r="AM20" i="5"/>
  <c r="AP19" i="5"/>
  <c r="AN19" i="5"/>
  <c r="AL19" i="5"/>
  <c r="AK20" i="5"/>
  <c r="BA22" i="5"/>
  <c r="AY22" i="5"/>
  <c r="AW22" i="5"/>
  <c r="AZ21" i="5"/>
  <c r="AX21" i="5"/>
  <c r="AU22" i="5"/>
  <c r="AS22" i="5"/>
  <c r="AV21" i="5"/>
  <c r="AT21" i="5"/>
  <c r="AQ22" i="5"/>
  <c r="AO22" i="5"/>
  <c r="AR21" i="5"/>
  <c r="AP21" i="5"/>
  <c r="AM22" i="5"/>
  <c r="AK22" i="5"/>
  <c r="AN21" i="5"/>
  <c r="AL21" i="5"/>
  <c r="AJ21" i="5"/>
  <c r="AI22" i="5"/>
  <c r="BA24" i="5"/>
  <c r="AY24" i="5"/>
  <c r="AZ23" i="5"/>
  <c r="AW24" i="5"/>
  <c r="AU24" i="5"/>
  <c r="AX23" i="5"/>
  <c r="AV23" i="5"/>
  <c r="AS24" i="5"/>
  <c r="AQ24" i="5"/>
  <c r="AT23" i="5"/>
  <c r="AR23" i="5"/>
  <c r="AO24" i="5"/>
  <c r="AM24" i="5"/>
  <c r="AP23" i="5"/>
  <c r="AN23" i="5"/>
  <c r="AK24" i="5"/>
  <c r="AI24" i="5"/>
  <c r="AL23" i="5"/>
  <c r="AJ23" i="5"/>
  <c r="AH23" i="5"/>
  <c r="AG24" i="5"/>
  <c r="BA26" i="5"/>
  <c r="AY26" i="5"/>
  <c r="AZ25" i="5"/>
  <c r="AX25" i="5"/>
  <c r="AW26" i="5"/>
  <c r="AU26" i="5"/>
  <c r="AV25" i="5"/>
  <c r="AT25" i="5"/>
  <c r="AS26" i="5"/>
  <c r="AQ26" i="5"/>
  <c r="AR25" i="5"/>
  <c r="AP25" i="5"/>
  <c r="AO26" i="5"/>
  <c r="AM26" i="5"/>
  <c r="AN25" i="5"/>
  <c r="AL25" i="5"/>
  <c r="AK26" i="5"/>
  <c r="AI26" i="5"/>
  <c r="AJ25" i="5"/>
  <c r="AH25" i="5"/>
  <c r="AF25" i="5"/>
  <c r="AG26" i="5"/>
  <c r="AE26" i="5"/>
  <c r="BA28" i="5"/>
  <c r="AZ27" i="5"/>
  <c r="AY28" i="5"/>
  <c r="AW28" i="5"/>
  <c r="AX27" i="5"/>
  <c r="AV27" i="5"/>
  <c r="AU28" i="5"/>
  <c r="AS28" i="5"/>
  <c r="AT27" i="5"/>
  <c r="AR27" i="5"/>
  <c r="AQ28" i="5"/>
  <c r="AO28" i="5"/>
  <c r="AP27" i="5"/>
  <c r="AN27" i="5"/>
  <c r="AM28" i="5"/>
  <c r="AK28" i="5"/>
  <c r="AL27" i="5"/>
  <c r="AJ27" i="5"/>
  <c r="AI28" i="5"/>
  <c r="AG28" i="5"/>
  <c r="AH27" i="5"/>
  <c r="AF27" i="5"/>
  <c r="AD27" i="5"/>
  <c r="AE28" i="5"/>
  <c r="AC28" i="5"/>
  <c r="AR29" i="5"/>
  <c r="AP29" i="5"/>
  <c r="AN29" i="5"/>
  <c r="AL29" i="5"/>
  <c r="AK30" i="5"/>
  <c r="AJ29" i="5"/>
  <c r="AH29" i="5"/>
  <c r="AE30" i="5"/>
  <c r="AF29" i="5"/>
  <c r="AD29" i="5"/>
  <c r="AB29" i="5"/>
  <c r="AC30" i="5"/>
  <c r="AA30" i="5"/>
  <c r="BA32" i="5"/>
  <c r="AY32" i="5"/>
  <c r="AZ31" i="5"/>
  <c r="AW32" i="5"/>
  <c r="AU32" i="5"/>
  <c r="AX31" i="5"/>
  <c r="AV31" i="5"/>
  <c r="AS32" i="5"/>
  <c r="AQ32" i="5"/>
  <c r="AT31" i="5"/>
  <c r="AR31" i="5"/>
  <c r="AO32" i="5"/>
  <c r="AM32" i="5"/>
  <c r="AP31" i="5"/>
  <c r="AN31" i="5"/>
  <c r="AK32" i="5"/>
  <c r="AI32" i="5"/>
  <c r="AL31" i="5"/>
  <c r="AJ31" i="5"/>
  <c r="AG32" i="5"/>
  <c r="AE32" i="5"/>
  <c r="AH31" i="5"/>
  <c r="AF31" i="5"/>
  <c r="AC32" i="5"/>
  <c r="AA32" i="5"/>
  <c r="AD31" i="5"/>
  <c r="AB31" i="5"/>
  <c r="Z31" i="5"/>
  <c r="BA34" i="5"/>
  <c r="AY34" i="5"/>
  <c r="AW34" i="5"/>
  <c r="AZ33" i="5"/>
  <c r="AX33" i="5"/>
  <c r="AU34" i="5"/>
  <c r="AS34" i="5"/>
  <c r="AV33" i="5"/>
  <c r="AT33" i="5"/>
  <c r="AQ34" i="5"/>
  <c r="AO34" i="5"/>
  <c r="AR33" i="5"/>
  <c r="AP33" i="5"/>
  <c r="AM34" i="5"/>
  <c r="AK34" i="5"/>
  <c r="AN33" i="5"/>
  <c r="AL33" i="5"/>
  <c r="AI34" i="5"/>
  <c r="AG34" i="5"/>
  <c r="AJ33" i="5"/>
  <c r="AH33" i="5"/>
  <c r="AE34" i="5"/>
  <c r="AC34" i="5"/>
  <c r="AF33" i="5"/>
  <c r="AD33" i="5"/>
  <c r="AA34" i="5"/>
  <c r="Y34" i="5"/>
  <c r="AB33" i="5"/>
  <c r="Z33" i="5"/>
  <c r="Y32" i="5"/>
  <c r="X33" i="5"/>
  <c r="W34" i="5"/>
  <c r="BA36" i="5"/>
  <c r="AY36" i="5"/>
  <c r="AZ35" i="5"/>
  <c r="AW36" i="5"/>
  <c r="AU36" i="5"/>
  <c r="AX35" i="5"/>
  <c r="AV35" i="5"/>
  <c r="AS36" i="5"/>
  <c r="AQ36" i="5"/>
  <c r="AT35" i="5"/>
  <c r="AR35" i="5"/>
  <c r="AO36" i="5"/>
  <c r="AM36" i="5"/>
  <c r="AP35" i="5"/>
  <c r="AN35" i="5"/>
  <c r="AK36" i="5"/>
  <c r="AI36" i="5"/>
  <c r="AL35" i="5"/>
  <c r="AJ35" i="5"/>
  <c r="AG36" i="5"/>
  <c r="AE36" i="5"/>
  <c r="AH35" i="5"/>
  <c r="AF35" i="5"/>
  <c r="AC36" i="5"/>
  <c r="AA36" i="5"/>
  <c r="AD35" i="5"/>
  <c r="AB35" i="5"/>
  <c r="Y36" i="5"/>
  <c r="W36" i="5"/>
  <c r="Z35" i="5"/>
  <c r="X35" i="5"/>
  <c r="V35" i="5"/>
  <c r="U36" i="5"/>
  <c r="BA38" i="5"/>
  <c r="AY38" i="5"/>
  <c r="AZ37" i="5"/>
  <c r="AW38" i="5"/>
  <c r="AX37" i="5"/>
  <c r="AU38" i="5"/>
  <c r="AV37" i="5"/>
  <c r="AS38" i="5"/>
  <c r="AT37" i="5"/>
  <c r="AQ38" i="5"/>
  <c r="AR37" i="5"/>
  <c r="AO38" i="5"/>
  <c r="AP37" i="5"/>
  <c r="AM38" i="5"/>
  <c r="AN37" i="5"/>
  <c r="AK38" i="5"/>
  <c r="AL37" i="5"/>
  <c r="AI38" i="5"/>
  <c r="AJ37" i="5"/>
  <c r="AG38" i="5"/>
  <c r="AH37" i="5"/>
  <c r="AE38" i="5"/>
  <c r="AF37" i="5"/>
  <c r="AC38" i="5"/>
  <c r="AD37" i="5"/>
  <c r="AA38" i="5"/>
  <c r="AB37" i="5"/>
  <c r="Y38" i="5"/>
  <c r="Z37" i="5"/>
  <c r="W38" i="5"/>
  <c r="X37" i="5"/>
  <c r="U38" i="5"/>
  <c r="V37" i="5"/>
  <c r="S38" i="5"/>
  <c r="T37" i="5"/>
  <c r="BA40" i="5"/>
  <c r="AY40" i="5"/>
  <c r="AW40" i="5"/>
  <c r="AU40" i="5"/>
  <c r="AZ39" i="5"/>
  <c r="AX39" i="5"/>
  <c r="AV39" i="5"/>
  <c r="AS40" i="5"/>
  <c r="AQ40" i="5"/>
  <c r="AO40" i="5"/>
  <c r="AT39" i="5"/>
  <c r="AR39" i="5"/>
  <c r="AP39" i="5"/>
  <c r="AM40" i="5"/>
  <c r="AK40" i="5"/>
  <c r="AI40" i="5"/>
  <c r="AN39" i="5"/>
  <c r="AL39" i="5"/>
  <c r="AJ39" i="5"/>
  <c r="AG40" i="5"/>
  <c r="AE40" i="5"/>
  <c r="AC40" i="5"/>
  <c r="AH39" i="5"/>
  <c r="AF39" i="5"/>
  <c r="AD39" i="5"/>
  <c r="AA40" i="5"/>
  <c r="Y40" i="5"/>
  <c r="W40" i="5"/>
  <c r="AB39" i="5"/>
  <c r="Z39" i="5"/>
  <c r="X39" i="5"/>
  <c r="U40" i="5"/>
  <c r="V39" i="5"/>
  <c r="S40" i="5"/>
  <c r="T39" i="5"/>
  <c r="R39" i="5"/>
  <c r="Q40" i="5"/>
  <c r="BA42" i="5"/>
  <c r="AY42" i="5"/>
  <c r="AW42" i="5"/>
  <c r="AU42" i="5"/>
  <c r="AZ41" i="5"/>
  <c r="AX41" i="5"/>
  <c r="AV41" i="5"/>
  <c r="AS42" i="5"/>
  <c r="AQ42" i="5"/>
  <c r="AO42" i="5"/>
  <c r="AT41" i="5"/>
  <c r="AR41" i="5"/>
  <c r="AP41" i="5"/>
  <c r="AM42" i="5"/>
  <c r="AK42" i="5"/>
  <c r="AI42" i="5"/>
  <c r="AN41" i="5"/>
  <c r="AL41" i="5"/>
  <c r="AJ41" i="5"/>
  <c r="AG42" i="5"/>
  <c r="AE42" i="5"/>
  <c r="AC42" i="5"/>
  <c r="AH41" i="5"/>
  <c r="AF41" i="5"/>
  <c r="AD41" i="5"/>
  <c r="AA42" i="5"/>
  <c r="Y42" i="5"/>
  <c r="W42" i="5"/>
  <c r="AB41" i="5"/>
  <c r="Z41" i="5"/>
  <c r="X41" i="5"/>
  <c r="U42" i="5"/>
  <c r="V41" i="5"/>
  <c r="S42" i="5"/>
  <c r="T41" i="5"/>
  <c r="Q42" i="5"/>
  <c r="R41" i="5"/>
  <c r="P41" i="5"/>
  <c r="O42" i="5"/>
  <c r="BA44" i="5"/>
  <c r="AY44" i="5"/>
  <c r="AW44" i="5"/>
  <c r="AU44" i="5"/>
  <c r="AZ43" i="5"/>
  <c r="AX43" i="5"/>
  <c r="AV43" i="5"/>
  <c r="AS44" i="5"/>
  <c r="AQ44" i="5"/>
  <c r="AO44" i="5"/>
  <c r="AT43" i="5"/>
  <c r="AR43" i="5"/>
  <c r="AP43" i="5"/>
  <c r="AM44" i="5"/>
  <c r="AK44" i="5"/>
  <c r="AI44" i="5"/>
  <c r="AN43" i="5"/>
  <c r="AL43" i="5"/>
  <c r="AJ43" i="5"/>
  <c r="AG44" i="5"/>
  <c r="AE44" i="5"/>
  <c r="AC44" i="5"/>
  <c r="AH43" i="5"/>
  <c r="AF43" i="5"/>
  <c r="AD43" i="5"/>
  <c r="AA44" i="5"/>
  <c r="Y44" i="5"/>
  <c r="W44" i="5"/>
  <c r="AB43" i="5"/>
  <c r="Z43" i="5"/>
  <c r="X43" i="5"/>
  <c r="U44" i="5"/>
  <c r="S44" i="5"/>
  <c r="Q44" i="5"/>
  <c r="V43" i="5"/>
  <c r="T43" i="5"/>
  <c r="R43" i="5"/>
  <c r="O44" i="5"/>
  <c r="P43" i="5"/>
  <c r="M44" i="5"/>
  <c r="N43" i="5"/>
  <c r="BA46" i="5"/>
  <c r="AY46" i="5"/>
  <c r="AW46" i="5"/>
  <c r="AU46" i="5"/>
  <c r="AZ45" i="5"/>
  <c r="AX45" i="5"/>
  <c r="AV45" i="5"/>
  <c r="AS46" i="5"/>
  <c r="AQ46" i="5"/>
  <c r="AO46" i="5"/>
  <c r="AT45" i="5"/>
  <c r="AR45" i="5"/>
  <c r="AP45" i="5"/>
  <c r="AM46" i="5"/>
  <c r="AK46" i="5"/>
  <c r="AI46" i="5"/>
  <c r="AN45" i="5"/>
  <c r="AL45" i="5"/>
  <c r="AJ45" i="5"/>
  <c r="AG46" i="5"/>
  <c r="AE46" i="5"/>
  <c r="AC46" i="5"/>
  <c r="AH45" i="5"/>
  <c r="AF45" i="5"/>
  <c r="AD45" i="5"/>
  <c r="AA46" i="5"/>
  <c r="Y46" i="5"/>
  <c r="W46" i="5"/>
  <c r="AB45" i="5"/>
  <c r="Z45" i="5"/>
  <c r="X45" i="5"/>
  <c r="U46" i="5"/>
  <c r="S46" i="5"/>
  <c r="Q46" i="5"/>
  <c r="V45" i="5"/>
  <c r="T45" i="5"/>
  <c r="R45" i="5"/>
  <c r="O46" i="5"/>
  <c r="P45" i="5"/>
  <c r="M46" i="5"/>
  <c r="N45" i="5"/>
  <c r="K46" i="5"/>
  <c r="L45" i="5"/>
  <c r="J45" i="5"/>
  <c r="I46" i="5"/>
  <c r="BA48" i="5"/>
  <c r="AY48" i="5"/>
  <c r="AW48" i="5"/>
  <c r="AZ47" i="5"/>
  <c r="AX47" i="5"/>
  <c r="AU48" i="5"/>
  <c r="AS48" i="5"/>
  <c r="AQ48" i="5"/>
  <c r="AV47" i="5"/>
  <c r="AT47" i="5"/>
  <c r="AR47" i="5"/>
  <c r="AO48" i="5"/>
  <c r="AM48" i="5"/>
  <c r="AK48" i="5"/>
  <c r="AP47" i="5"/>
  <c r="AN47" i="5"/>
  <c r="AL47" i="5"/>
  <c r="AI48" i="5"/>
  <c r="AG48" i="5"/>
  <c r="AE48" i="5"/>
  <c r="AJ47" i="5"/>
  <c r="AH47" i="5"/>
  <c r="AF47" i="5"/>
  <c r="AC48" i="5"/>
  <c r="AA48" i="5"/>
  <c r="Y48" i="5"/>
  <c r="AD47" i="5"/>
  <c r="AB47" i="5"/>
  <c r="Z47" i="5"/>
  <c r="W48" i="5"/>
  <c r="U48" i="5"/>
  <c r="S48" i="5"/>
  <c r="X47" i="5"/>
  <c r="V47" i="5"/>
  <c r="T47" i="5"/>
  <c r="Q48" i="5"/>
  <c r="O48" i="5"/>
  <c r="M48" i="5"/>
  <c r="R47" i="5"/>
  <c r="P47" i="5"/>
  <c r="N47" i="5"/>
  <c r="K48" i="5"/>
  <c r="L47" i="5"/>
  <c r="I48" i="5"/>
  <c r="J47" i="5"/>
  <c r="BA50" i="5"/>
  <c r="AY50" i="5"/>
  <c r="AW50" i="5"/>
  <c r="AU50" i="5"/>
  <c r="AZ49" i="5"/>
  <c r="AX49" i="5"/>
  <c r="AV49" i="5"/>
  <c r="AS50" i="5"/>
  <c r="AQ50" i="5"/>
  <c r="AO50" i="5"/>
  <c r="AT49" i="5"/>
  <c r="AR49" i="5"/>
  <c r="AP49" i="5"/>
  <c r="AM50" i="5"/>
  <c r="AK50" i="5"/>
  <c r="AI50" i="5"/>
  <c r="AN49" i="5"/>
  <c r="AL49" i="5"/>
  <c r="AJ49" i="5"/>
  <c r="AG50" i="5"/>
  <c r="AE50" i="5"/>
  <c r="AC50" i="5"/>
  <c r="AH49" i="5"/>
  <c r="AF49" i="5"/>
  <c r="AD49" i="5"/>
  <c r="AA50" i="5"/>
  <c r="Y50" i="5"/>
  <c r="W50" i="5"/>
  <c r="AB49" i="5"/>
  <c r="Z49" i="5"/>
  <c r="X49" i="5"/>
  <c r="U50" i="5"/>
  <c r="S50" i="5"/>
  <c r="Q50" i="5"/>
  <c r="V49" i="5"/>
  <c r="T49" i="5"/>
  <c r="R49" i="5"/>
  <c r="O50" i="5"/>
  <c r="M50" i="5"/>
  <c r="K50" i="5"/>
  <c r="P49" i="5"/>
  <c r="N49" i="5"/>
  <c r="L49" i="5"/>
  <c r="I50" i="5"/>
  <c r="J49" i="5"/>
  <c r="G50" i="5"/>
  <c r="H49" i="5"/>
  <c r="BA52" i="5"/>
  <c r="AY52" i="5"/>
  <c r="AW52" i="5"/>
  <c r="AU52" i="5"/>
  <c r="AZ51" i="5"/>
  <c r="AX51" i="5"/>
  <c r="AV51" i="5"/>
  <c r="AS52" i="5"/>
  <c r="AQ52" i="5"/>
  <c r="AO52" i="5"/>
  <c r="AM52" i="5"/>
  <c r="AT51" i="5"/>
  <c r="AR51" i="5"/>
  <c r="AP51" i="5"/>
  <c r="AN51" i="5"/>
  <c r="AK52" i="5"/>
  <c r="AI52" i="5"/>
  <c r="AG52" i="5"/>
  <c r="AE52" i="5"/>
  <c r="AL51" i="5"/>
  <c r="AJ51" i="5"/>
  <c r="AH51" i="5"/>
  <c r="AF51" i="5"/>
  <c r="AC52" i="5"/>
  <c r="AA52" i="5"/>
  <c r="Y52" i="5"/>
  <c r="W52" i="5"/>
  <c r="AD51" i="5"/>
  <c r="AB51" i="5"/>
  <c r="Z51" i="5"/>
  <c r="X51" i="5"/>
  <c r="U52" i="5"/>
  <c r="S52" i="5"/>
  <c r="Q52" i="5"/>
  <c r="O52" i="5"/>
  <c r="V51" i="5"/>
  <c r="T51" i="5"/>
  <c r="R51" i="5"/>
  <c r="P51" i="5"/>
  <c r="M52" i="5"/>
  <c r="K52" i="5"/>
  <c r="N51" i="5"/>
  <c r="L51" i="5"/>
  <c r="I52" i="5"/>
  <c r="G52" i="5"/>
  <c r="J51" i="5"/>
  <c r="H51" i="5"/>
  <c r="E52" i="5"/>
  <c r="F51" i="5"/>
  <c r="BA106" i="5"/>
  <c r="AZ105" i="5"/>
  <c r="AY104" i="5"/>
  <c r="AX103" i="5"/>
  <c r="AW102" i="5"/>
  <c r="AV101" i="5"/>
  <c r="AU100" i="5"/>
  <c r="AT99" i="5"/>
  <c r="AS98" i="5"/>
  <c r="AR97" i="5"/>
  <c r="AQ96" i="5"/>
  <c r="AP95" i="5"/>
  <c r="AO94" i="5"/>
  <c r="AN93" i="5"/>
  <c r="AM92" i="5"/>
  <c r="AL91" i="5"/>
  <c r="AK90" i="5"/>
  <c r="AJ89" i="5"/>
  <c r="AI88" i="5"/>
  <c r="AH87" i="5"/>
  <c r="AG86" i="5"/>
  <c r="AF85" i="5"/>
  <c r="AE84" i="5"/>
  <c r="AD83" i="5"/>
  <c r="AC82" i="5"/>
  <c r="AB81" i="5"/>
  <c r="AA80" i="5"/>
  <c r="Z79" i="5"/>
  <c r="Y78" i="5"/>
  <c r="X77" i="5"/>
  <c r="W76" i="5"/>
  <c r="V75" i="5"/>
  <c r="U74" i="5"/>
  <c r="T73" i="5"/>
  <c r="S72" i="5"/>
  <c r="R71" i="5"/>
  <c r="Q70" i="5"/>
  <c r="P69" i="5"/>
  <c r="O68" i="5"/>
  <c r="N67" i="5"/>
  <c r="M66" i="5"/>
  <c r="L65" i="5"/>
  <c r="K64" i="5"/>
  <c r="J63" i="5"/>
  <c r="I62" i="5"/>
  <c r="H61" i="5"/>
  <c r="G60" i="5"/>
  <c r="F59" i="5"/>
  <c r="E58" i="5"/>
  <c r="D57" i="5"/>
  <c r="C56" i="5"/>
  <c r="BA2" i="5"/>
  <c r="AZ3" i="5"/>
  <c r="AY4" i="5"/>
  <c r="AX5" i="5"/>
  <c r="AW6" i="5"/>
  <c r="AV7" i="5"/>
  <c r="AU8" i="5"/>
  <c r="AS10" i="5"/>
  <c r="AR11" i="5"/>
  <c r="AQ12" i="5"/>
  <c r="AP13" i="5"/>
  <c r="AO14" i="5"/>
  <c r="AN15" i="5"/>
  <c r="AM16" i="5"/>
  <c r="AL17" i="5"/>
  <c r="AK18" i="5"/>
  <c r="AJ19" i="5"/>
  <c r="AI20" i="5"/>
  <c r="AH21" i="5"/>
  <c r="AG22" i="5"/>
  <c r="AF23" i="5"/>
  <c r="AE24" i="5"/>
  <c r="AD25" i="5"/>
  <c r="AC26" i="5"/>
  <c r="AB27" i="5"/>
  <c r="AA28" i="5"/>
  <c r="Z29" i="5"/>
  <c r="Y30" i="5"/>
  <c r="X31" i="5"/>
  <c r="W32" i="5"/>
  <c r="V33" i="5"/>
  <c r="U34" i="5"/>
  <c r="T35" i="5"/>
  <c r="S36" i="5"/>
  <c r="R37" i="5"/>
  <c r="Q38" i="5"/>
  <c r="P39" i="5"/>
  <c r="O40" i="5"/>
  <c r="N41" i="5"/>
  <c r="M42" i="5"/>
  <c r="L43" i="5"/>
  <c r="K44" i="5"/>
  <c r="H47" i="5"/>
  <c r="G48" i="5"/>
  <c r="F49" i="5"/>
  <c r="E50" i="5"/>
  <c r="D51" i="5"/>
  <c r="C52" i="5"/>
  <c r="AZ55" i="5"/>
  <c r="AX55" i="5"/>
  <c r="AV55" i="5"/>
  <c r="AT55" i="5"/>
  <c r="AR55" i="5"/>
  <c r="AP55" i="5"/>
  <c r="AN55" i="5"/>
  <c r="AL55" i="5"/>
  <c r="AJ55" i="5"/>
  <c r="AH55" i="5"/>
  <c r="AF55" i="5"/>
  <c r="AD55" i="5"/>
  <c r="AB55" i="5"/>
  <c r="Z55" i="5"/>
  <c r="X55" i="5"/>
  <c r="V55" i="5"/>
  <c r="T55" i="5"/>
  <c r="R55" i="5"/>
  <c r="P55" i="5"/>
  <c r="N55" i="5"/>
  <c r="L55" i="5"/>
  <c r="J55" i="5"/>
  <c r="H55" i="5"/>
  <c r="F55" i="5"/>
  <c r="D55" i="5"/>
  <c r="B55" i="5"/>
  <c r="AZ53" i="5"/>
  <c r="AX53" i="5"/>
  <c r="AV53" i="5"/>
  <c r="AT53" i="5"/>
  <c r="AR53" i="5"/>
  <c r="AP53" i="5"/>
  <c r="AN53" i="5"/>
  <c r="AL53" i="5"/>
  <c r="AJ53" i="5"/>
  <c r="AH53" i="5"/>
  <c r="AF53" i="5"/>
  <c r="AD53" i="5"/>
  <c r="AB53" i="5"/>
  <c r="Z53" i="5"/>
  <c r="X53" i="5"/>
  <c r="V53" i="5"/>
  <c r="T53" i="5"/>
  <c r="R53" i="5"/>
  <c r="P53" i="5"/>
  <c r="N53" i="5"/>
  <c r="L53" i="5"/>
  <c r="J53" i="5"/>
  <c r="H53" i="5"/>
  <c r="F53" i="5"/>
  <c r="D53" i="5"/>
  <c r="B53" i="5"/>
  <c r="BA54" i="5"/>
  <c r="AY54" i="5"/>
  <c r="AW54" i="5"/>
  <c r="AU54" i="5"/>
  <c r="AS54" i="5"/>
  <c r="AQ54" i="5"/>
  <c r="AO54" i="5"/>
  <c r="AM54" i="5"/>
  <c r="AK54" i="5"/>
  <c r="AI54" i="5"/>
  <c r="AG54" i="5"/>
  <c r="AE54" i="5"/>
  <c r="AC54" i="5"/>
  <c r="AA54" i="5"/>
  <c r="Y54" i="5"/>
  <c r="W54" i="5"/>
  <c r="U54" i="5"/>
  <c r="S54" i="5"/>
  <c r="Q54" i="5"/>
  <c r="O54" i="5"/>
  <c r="M54" i="5"/>
  <c r="K54" i="5"/>
  <c r="I54" i="5"/>
  <c r="G54" i="5"/>
  <c r="E54" i="5"/>
  <c r="C54" i="5"/>
  <c r="A54" i="5"/>
  <c r="BA104" i="1"/>
  <c r="AZ103" i="1"/>
  <c r="AX103" i="1"/>
  <c r="BA102" i="1"/>
  <c r="AY102" i="1"/>
  <c r="AZ101" i="1"/>
  <c r="AX101" i="1"/>
  <c r="BA100" i="1"/>
  <c r="AY100" i="1"/>
  <c r="AW100" i="1"/>
  <c r="AZ99" i="1"/>
  <c r="AX99" i="1"/>
  <c r="AV99" i="1"/>
  <c r="BA98" i="1"/>
  <c r="AY98" i="1"/>
  <c r="AW98" i="1"/>
  <c r="AU98" i="1"/>
  <c r="AZ97" i="1"/>
  <c r="AX97" i="1"/>
  <c r="AV97" i="1"/>
  <c r="AT97" i="1"/>
  <c r="BA96" i="1"/>
  <c r="AY96" i="1"/>
  <c r="AW96" i="1"/>
  <c r="AU96" i="1"/>
  <c r="AS96" i="1"/>
  <c r="BA94" i="1"/>
  <c r="AZ95" i="1"/>
  <c r="AY94" i="1"/>
  <c r="AX95" i="1"/>
  <c r="AW94" i="1"/>
  <c r="AV95" i="1"/>
  <c r="AU94" i="1"/>
  <c r="AT95" i="1"/>
  <c r="AS94" i="1"/>
  <c r="AR95" i="1"/>
  <c r="AQ94" i="1"/>
  <c r="BA92" i="1"/>
  <c r="AZ93" i="1"/>
  <c r="AY92" i="1"/>
  <c r="AX93" i="1"/>
  <c r="AW92" i="1"/>
  <c r="AV93" i="1"/>
  <c r="AU92" i="1"/>
  <c r="AT93" i="1"/>
  <c r="AS92" i="1"/>
  <c r="AR93" i="1"/>
  <c r="AQ92" i="1"/>
  <c r="AP93" i="1"/>
  <c r="AO92" i="1"/>
  <c r="BA90" i="1"/>
  <c r="AZ91" i="1"/>
  <c r="AY90" i="1"/>
  <c r="AX91" i="1"/>
  <c r="AW90" i="1"/>
  <c r="AV91" i="1"/>
  <c r="AU90" i="1"/>
  <c r="AT91" i="1"/>
  <c r="AS90" i="1"/>
  <c r="AR91" i="1"/>
  <c r="AQ90" i="1"/>
  <c r="AP91" i="1"/>
  <c r="AO90" i="1"/>
  <c r="AN91" i="1"/>
  <c r="AM90" i="1"/>
  <c r="BA88" i="1"/>
  <c r="AZ89" i="1"/>
  <c r="AY88" i="1"/>
  <c r="AX89" i="1"/>
  <c r="AW88" i="1"/>
  <c r="AV89" i="1"/>
  <c r="AU88" i="1"/>
  <c r="AT89" i="1"/>
  <c r="AS88" i="1"/>
  <c r="AR89" i="1"/>
  <c r="AQ88" i="1"/>
  <c r="AP89" i="1"/>
  <c r="AO88" i="1"/>
  <c r="AN89" i="1"/>
  <c r="AM88" i="1"/>
  <c r="AL89" i="1"/>
  <c r="AK88" i="1"/>
  <c r="BA86" i="1"/>
  <c r="AZ87" i="1"/>
  <c r="AY86" i="1"/>
  <c r="AX87" i="1"/>
  <c r="AW86" i="1"/>
  <c r="AV87" i="1"/>
  <c r="AU86" i="1"/>
  <c r="AT87" i="1"/>
  <c r="AS86" i="1"/>
  <c r="AR87" i="1"/>
  <c r="AQ86" i="1"/>
  <c r="AP87" i="1"/>
  <c r="AO86" i="1"/>
  <c r="AN87" i="1"/>
  <c r="AM86" i="1"/>
  <c r="AL87" i="1"/>
  <c r="AK86" i="1"/>
  <c r="AJ87" i="1"/>
  <c r="AI86" i="1"/>
  <c r="BA84" i="1"/>
  <c r="AZ85" i="1"/>
  <c r="AY84" i="1"/>
  <c r="AX85" i="1"/>
  <c r="AW84" i="1"/>
  <c r="AV85" i="1"/>
  <c r="AU84" i="1"/>
  <c r="AT85" i="1"/>
  <c r="AS84" i="1"/>
  <c r="AR85" i="1"/>
  <c r="AQ84" i="1"/>
  <c r="AP85" i="1"/>
  <c r="AO84" i="1"/>
  <c r="AN85" i="1"/>
  <c r="AM84" i="1"/>
  <c r="AL85" i="1"/>
  <c r="AK84" i="1"/>
  <c r="AJ85" i="1"/>
  <c r="AI84" i="1"/>
  <c r="AH85" i="1"/>
  <c r="AG84" i="1"/>
  <c r="BA82" i="1"/>
  <c r="AZ83" i="1"/>
  <c r="AY82" i="1"/>
  <c r="AX83" i="1"/>
  <c r="AW82" i="1"/>
  <c r="AV83" i="1"/>
  <c r="AU82" i="1"/>
  <c r="AT83" i="1"/>
  <c r="AS82" i="1"/>
  <c r="AR83" i="1"/>
  <c r="AQ82" i="1"/>
  <c r="AP83" i="1"/>
  <c r="AO82" i="1"/>
  <c r="AN83" i="1"/>
  <c r="AM82" i="1"/>
  <c r="AL83" i="1"/>
  <c r="AK82" i="1"/>
  <c r="AJ83" i="1"/>
  <c r="AI82" i="1"/>
  <c r="AH83" i="1"/>
  <c r="AG82" i="1"/>
  <c r="AF83" i="1"/>
  <c r="AE82" i="1"/>
  <c r="BA80" i="1"/>
  <c r="AZ81" i="1"/>
  <c r="AY80" i="1"/>
  <c r="AX81" i="1"/>
  <c r="AW80" i="1"/>
  <c r="AV81" i="1"/>
  <c r="AU80" i="1"/>
  <c r="AT81" i="1"/>
  <c r="AS80" i="1"/>
  <c r="AR81" i="1"/>
  <c r="AQ80" i="1"/>
  <c r="AP81" i="1"/>
  <c r="AO80" i="1"/>
  <c r="AN81" i="1"/>
  <c r="AM80" i="1"/>
  <c r="AL81" i="1"/>
  <c r="AK80" i="1"/>
  <c r="AJ81" i="1"/>
  <c r="AI80" i="1"/>
  <c r="AH81" i="1"/>
  <c r="AG80" i="1"/>
  <c r="AF81" i="1"/>
  <c r="AE80" i="1"/>
  <c r="AD81" i="1"/>
  <c r="AC80" i="1"/>
  <c r="BA78" i="1"/>
  <c r="AZ79" i="1"/>
  <c r="AY78" i="1"/>
  <c r="AX79" i="1"/>
  <c r="AW78" i="1"/>
  <c r="AV79" i="1"/>
  <c r="AU78" i="1"/>
  <c r="AT79" i="1"/>
  <c r="AS78" i="1"/>
  <c r="AR79" i="1"/>
  <c r="AQ78" i="1"/>
  <c r="AP79" i="1"/>
  <c r="AO78" i="1"/>
  <c r="AN79" i="1"/>
  <c r="AM78" i="1"/>
  <c r="AL79" i="1"/>
  <c r="AK78" i="1"/>
  <c r="AJ79" i="1"/>
  <c r="AI78" i="1"/>
  <c r="AH79" i="1"/>
  <c r="AG78" i="1"/>
  <c r="AF79" i="1"/>
  <c r="AE78" i="1"/>
  <c r="AD79" i="1"/>
  <c r="AC78" i="1"/>
  <c r="AB79" i="1"/>
  <c r="AA78" i="1"/>
  <c r="BA76" i="1"/>
  <c r="AZ77" i="1"/>
  <c r="AY76" i="1"/>
  <c r="AX77" i="1"/>
  <c r="AW76" i="1"/>
  <c r="AV77" i="1"/>
  <c r="AU76" i="1"/>
  <c r="AT77" i="1"/>
  <c r="AS76" i="1"/>
  <c r="AR77" i="1"/>
  <c r="AQ76" i="1"/>
  <c r="AP77" i="1"/>
  <c r="AO76" i="1"/>
  <c r="AN77" i="1"/>
  <c r="AM76" i="1"/>
  <c r="AL77" i="1"/>
  <c r="AK76" i="1"/>
  <c r="AJ77" i="1"/>
  <c r="AI76" i="1"/>
  <c r="AH77" i="1"/>
  <c r="AG76" i="1"/>
  <c r="AF77" i="1"/>
  <c r="AE76" i="1"/>
  <c r="AD77" i="1"/>
  <c r="AC76" i="1"/>
  <c r="AB77" i="1"/>
  <c r="AA76" i="1"/>
  <c r="Z77" i="1"/>
  <c r="Y76" i="1"/>
  <c r="AZ75" i="1"/>
  <c r="BA74" i="1"/>
  <c r="AX75" i="1"/>
  <c r="AY74" i="1"/>
  <c r="AV75" i="1"/>
  <c r="AW74" i="1"/>
  <c r="AT75" i="1"/>
  <c r="AU74" i="1"/>
  <c r="AR75" i="1"/>
  <c r="AS74" i="1"/>
  <c r="AP75" i="1"/>
  <c r="AQ74" i="1"/>
  <c r="AN75" i="1"/>
  <c r="AO74" i="1"/>
  <c r="AL75" i="1"/>
  <c r="AM74" i="1"/>
  <c r="AJ75" i="1"/>
  <c r="AK74" i="1"/>
  <c r="AH75" i="1"/>
  <c r="AI74" i="1"/>
  <c r="AF75" i="1"/>
  <c r="AG74" i="1"/>
  <c r="AD75" i="1"/>
  <c r="AE74" i="1"/>
  <c r="AB75" i="1"/>
  <c r="AC74" i="1"/>
  <c r="Z75" i="1"/>
  <c r="AA74" i="1"/>
  <c r="X75" i="1"/>
  <c r="Y74" i="1"/>
  <c r="BA72" i="1"/>
  <c r="AZ73" i="1"/>
  <c r="AX73" i="1"/>
  <c r="AY72" i="1"/>
  <c r="AW72" i="1"/>
  <c r="AV73" i="1"/>
  <c r="AT73" i="1"/>
  <c r="AU72" i="1"/>
  <c r="AS72" i="1"/>
  <c r="AR73" i="1"/>
  <c r="AP73" i="1"/>
  <c r="AQ72" i="1"/>
  <c r="AO72" i="1"/>
  <c r="AN73" i="1"/>
  <c r="AL73" i="1"/>
  <c r="AM72" i="1"/>
  <c r="AK72" i="1"/>
  <c r="AJ73" i="1"/>
  <c r="AH73" i="1"/>
  <c r="AI72" i="1"/>
  <c r="AG72" i="1"/>
  <c r="AF73" i="1"/>
  <c r="AD73" i="1"/>
  <c r="AE72" i="1"/>
  <c r="AC72" i="1"/>
  <c r="AB73" i="1"/>
  <c r="Z73" i="1"/>
  <c r="AA72" i="1"/>
  <c r="Y72" i="1"/>
  <c r="W72" i="1"/>
  <c r="X73" i="1"/>
  <c r="W74" i="1"/>
  <c r="U72" i="1"/>
  <c r="V73" i="1"/>
  <c r="BA70" i="1"/>
  <c r="AZ71" i="1"/>
  <c r="AX71" i="1"/>
  <c r="AY70" i="1"/>
  <c r="AW70" i="1"/>
  <c r="AV71" i="1"/>
  <c r="AT71" i="1"/>
  <c r="AU70" i="1"/>
  <c r="AS70" i="1"/>
  <c r="AR71" i="1"/>
  <c r="AP71" i="1"/>
  <c r="AQ70" i="1"/>
  <c r="AO70" i="1"/>
  <c r="AN71" i="1"/>
  <c r="AL71" i="1"/>
  <c r="AM70" i="1"/>
  <c r="AK70" i="1"/>
  <c r="AJ71" i="1"/>
  <c r="AH71" i="1"/>
  <c r="AI70" i="1"/>
  <c r="AG70" i="1"/>
  <c r="AF71" i="1"/>
  <c r="AD71" i="1"/>
  <c r="AE70" i="1"/>
  <c r="AC70" i="1"/>
  <c r="AB71" i="1"/>
  <c r="Z71" i="1"/>
  <c r="AA70" i="1"/>
  <c r="Y70" i="1"/>
  <c r="X71" i="1"/>
  <c r="V71" i="1"/>
  <c r="W70" i="1"/>
  <c r="U70" i="1"/>
  <c r="T71" i="1"/>
  <c r="S70" i="1"/>
  <c r="AZ69" i="1"/>
  <c r="BA68" i="1"/>
  <c r="AY68" i="1"/>
  <c r="AX69" i="1"/>
  <c r="AV69" i="1"/>
  <c r="AT69" i="1"/>
  <c r="AW68" i="1"/>
  <c r="AU68" i="1"/>
  <c r="AS68" i="1"/>
  <c r="AR69" i="1"/>
  <c r="AP69" i="1"/>
  <c r="AN69" i="1"/>
  <c r="AQ68" i="1"/>
  <c r="AO68" i="1"/>
  <c r="AM68" i="1"/>
  <c r="AL69" i="1"/>
  <c r="AJ69" i="1"/>
  <c r="AH69" i="1"/>
  <c r="AK68" i="1"/>
  <c r="AI68" i="1"/>
  <c r="AG68" i="1"/>
  <c r="AF69" i="1"/>
  <c r="AD69" i="1"/>
  <c r="AB69" i="1"/>
  <c r="AE68" i="1"/>
  <c r="AC68" i="1"/>
  <c r="AA68" i="1"/>
  <c r="Z69" i="1"/>
  <c r="X69" i="1"/>
  <c r="V69" i="1"/>
  <c r="Y68" i="1"/>
  <c r="W68" i="1"/>
  <c r="U68" i="1"/>
  <c r="T69" i="1"/>
  <c r="S68" i="1"/>
  <c r="R69" i="1"/>
  <c r="Q68" i="1"/>
  <c r="AZ67" i="1"/>
  <c r="AX67" i="1"/>
  <c r="BA66" i="1"/>
  <c r="AY66" i="1"/>
  <c r="AW66" i="1"/>
  <c r="AV67" i="1"/>
  <c r="AT67" i="1"/>
  <c r="AR67" i="1"/>
  <c r="AU66" i="1"/>
  <c r="AS66" i="1"/>
  <c r="AQ66" i="1"/>
  <c r="AP67" i="1"/>
  <c r="AN67" i="1"/>
  <c r="AL67" i="1"/>
  <c r="AO66" i="1"/>
  <c r="AM66" i="1"/>
  <c r="AK66" i="1"/>
  <c r="AJ67" i="1"/>
  <c r="AH67" i="1"/>
  <c r="AF67" i="1"/>
  <c r="AI66" i="1"/>
  <c r="AG66" i="1"/>
  <c r="AE66" i="1"/>
  <c r="AD67" i="1"/>
  <c r="AB67" i="1"/>
  <c r="Z67" i="1"/>
  <c r="AC66" i="1"/>
  <c r="AA66" i="1"/>
  <c r="Y66" i="1"/>
  <c r="X67" i="1"/>
  <c r="V67" i="1"/>
  <c r="T67" i="1"/>
  <c r="W66" i="1"/>
  <c r="U66" i="1"/>
  <c r="S66" i="1"/>
  <c r="R67" i="1"/>
  <c r="Q66" i="1"/>
  <c r="P67" i="1"/>
  <c r="O66" i="1"/>
  <c r="BA64" i="1"/>
  <c r="AZ65" i="1"/>
  <c r="AX65" i="1"/>
  <c r="AV65" i="1"/>
  <c r="AY64" i="1"/>
  <c r="AW64" i="1"/>
  <c r="AU64" i="1"/>
  <c r="AT65" i="1"/>
  <c r="AR65" i="1"/>
  <c r="AP65" i="1"/>
  <c r="AS64" i="1"/>
  <c r="AQ64" i="1"/>
  <c r="AO64" i="1"/>
  <c r="AN65" i="1"/>
  <c r="AL65" i="1"/>
  <c r="AJ65" i="1"/>
  <c r="AM64" i="1"/>
  <c r="AK64" i="1"/>
  <c r="AI64" i="1"/>
  <c r="AH65" i="1"/>
  <c r="AF65" i="1"/>
  <c r="AD65" i="1"/>
  <c r="AG64" i="1"/>
  <c r="AE64" i="1"/>
  <c r="AC64" i="1"/>
  <c r="AB65" i="1"/>
  <c r="Z65" i="1"/>
  <c r="X65" i="1"/>
  <c r="AA64" i="1"/>
  <c r="Y64" i="1"/>
  <c r="W64" i="1"/>
  <c r="V65" i="1"/>
  <c r="T65" i="1"/>
  <c r="R65" i="1"/>
  <c r="U64" i="1"/>
  <c r="S64" i="1"/>
  <c r="Q64" i="1"/>
  <c r="P65" i="1"/>
  <c r="O64" i="1"/>
  <c r="N65" i="1"/>
  <c r="M64" i="1"/>
  <c r="AY62" i="1"/>
  <c r="BA62" i="1"/>
  <c r="AZ63" i="1"/>
  <c r="AX63" i="1"/>
  <c r="AV63" i="1"/>
  <c r="AT63" i="1"/>
  <c r="AW62" i="1"/>
  <c r="AU62" i="1"/>
  <c r="AS62" i="1"/>
  <c r="AR63" i="1"/>
  <c r="AP63" i="1"/>
  <c r="AN63" i="1"/>
  <c r="AQ62" i="1"/>
  <c r="AO62" i="1"/>
  <c r="AM62" i="1"/>
  <c r="AL63" i="1"/>
  <c r="AJ63" i="1"/>
  <c r="AH63" i="1"/>
  <c r="AK62" i="1"/>
  <c r="AI62" i="1"/>
  <c r="AG62" i="1"/>
  <c r="AF63" i="1"/>
  <c r="AD63" i="1"/>
  <c r="AB63" i="1"/>
  <c r="AE62" i="1"/>
  <c r="AC62" i="1"/>
  <c r="AA62" i="1"/>
  <c r="Z63" i="1"/>
  <c r="X63" i="1"/>
  <c r="V63" i="1"/>
  <c r="Y62" i="1"/>
  <c r="W62" i="1"/>
  <c r="U62" i="1"/>
  <c r="T63" i="1"/>
  <c r="R63" i="1"/>
  <c r="P63" i="1"/>
  <c r="S62" i="1"/>
  <c r="Q62" i="1"/>
  <c r="O62" i="1"/>
  <c r="N63" i="1"/>
  <c r="M62" i="1"/>
  <c r="L63" i="1"/>
  <c r="K62" i="1"/>
  <c r="AZ61" i="1"/>
  <c r="AX61" i="1"/>
  <c r="BA60" i="1"/>
  <c r="AY60" i="1"/>
  <c r="AW60" i="1"/>
  <c r="AV61" i="1"/>
  <c r="AT61" i="1"/>
  <c r="AR61" i="1"/>
  <c r="AU60" i="1"/>
  <c r="AS60" i="1"/>
  <c r="AQ60" i="1"/>
  <c r="AP61" i="1"/>
  <c r="AN61" i="1"/>
  <c r="AL61" i="1"/>
  <c r="AO60" i="1"/>
  <c r="AM60" i="1"/>
  <c r="AK60" i="1"/>
  <c r="AJ61" i="1"/>
  <c r="AH61" i="1"/>
  <c r="AF61" i="1"/>
  <c r="AI60" i="1"/>
  <c r="AG60" i="1"/>
  <c r="AE60" i="1"/>
  <c r="AD61" i="1"/>
  <c r="AB61" i="1"/>
  <c r="Z61" i="1"/>
  <c r="AC60" i="1"/>
  <c r="AA60" i="1"/>
  <c r="Y60" i="1"/>
  <c r="X61" i="1"/>
  <c r="V61" i="1"/>
  <c r="T61" i="1"/>
  <c r="W60" i="1"/>
  <c r="U60" i="1"/>
  <c r="S60" i="1"/>
  <c r="R61" i="1"/>
  <c r="P61" i="1"/>
  <c r="N61" i="1"/>
  <c r="Q60" i="1"/>
  <c r="O60" i="1"/>
  <c r="M60" i="1"/>
  <c r="L61" i="1"/>
  <c r="K60" i="1"/>
  <c r="J61" i="1"/>
  <c r="I60" i="1"/>
  <c r="AZ59" i="1"/>
  <c r="AX59" i="1"/>
  <c r="AV59" i="1"/>
  <c r="BA58" i="1"/>
  <c r="AY58" i="1"/>
  <c r="AW58" i="1"/>
  <c r="AU58" i="1"/>
  <c r="AT59" i="1"/>
  <c r="AR59" i="1"/>
  <c r="AP59" i="1"/>
  <c r="AN59" i="1"/>
  <c r="AS58" i="1"/>
  <c r="AQ58" i="1"/>
  <c r="AO58" i="1"/>
  <c r="AM58" i="1"/>
  <c r="AL59" i="1"/>
  <c r="AJ59" i="1"/>
  <c r="AH59" i="1"/>
  <c r="AF59" i="1"/>
  <c r="AK58" i="1"/>
  <c r="AI58" i="1"/>
  <c r="AG58" i="1"/>
  <c r="AE58" i="1"/>
  <c r="AD59" i="1"/>
  <c r="AB59" i="1"/>
  <c r="Z59" i="1"/>
  <c r="X59" i="1"/>
  <c r="AC58" i="1"/>
  <c r="AA58" i="1"/>
  <c r="Y58" i="1"/>
  <c r="W58" i="1"/>
  <c r="V59" i="1"/>
  <c r="T59" i="1"/>
  <c r="U58" i="1"/>
  <c r="S58" i="1"/>
  <c r="R59" i="1"/>
  <c r="P59" i="1"/>
  <c r="Q58" i="1"/>
  <c r="O58" i="1"/>
  <c r="N59" i="1"/>
  <c r="L59" i="1"/>
  <c r="M58" i="1"/>
  <c r="K58" i="1"/>
  <c r="J59" i="1"/>
  <c r="I58" i="1"/>
  <c r="H59" i="1"/>
  <c r="G58" i="1"/>
  <c r="AZ19" i="1"/>
  <c r="AX19" i="1"/>
  <c r="AV19" i="1"/>
  <c r="AT19" i="1"/>
  <c r="AR19" i="1"/>
  <c r="AP19" i="1"/>
  <c r="AN19" i="1"/>
  <c r="AL19" i="1"/>
  <c r="AZ21" i="1"/>
  <c r="BA20" i="1"/>
  <c r="AX21" i="1"/>
  <c r="AY20" i="1"/>
  <c r="AV21" i="1"/>
  <c r="AW20" i="1"/>
  <c r="AT21" i="1"/>
  <c r="AU20" i="1"/>
  <c r="AR21" i="1"/>
  <c r="AS20" i="1"/>
  <c r="AP21" i="1"/>
  <c r="AQ20" i="1"/>
  <c r="AN21" i="1"/>
  <c r="AO20" i="1"/>
  <c r="AL21" i="1"/>
  <c r="AM20" i="1"/>
  <c r="AJ21" i="1"/>
  <c r="AK20" i="1"/>
  <c r="AZ23" i="1"/>
  <c r="AX23" i="1"/>
  <c r="BA22" i="1"/>
  <c r="AY22" i="1"/>
  <c r="AV23" i="1"/>
  <c r="AT23" i="1"/>
  <c r="AW22" i="1"/>
  <c r="AU22" i="1"/>
  <c r="AR23" i="1"/>
  <c r="AP23" i="1"/>
  <c r="AS22" i="1"/>
  <c r="AQ22" i="1"/>
  <c r="AN23" i="1"/>
  <c r="AL23" i="1"/>
  <c r="AO22" i="1"/>
  <c r="AM22" i="1"/>
  <c r="AJ23" i="1"/>
  <c r="AK22" i="1"/>
  <c r="AH23" i="1"/>
  <c r="AI22" i="1"/>
  <c r="AZ25" i="1"/>
  <c r="AX25" i="1"/>
  <c r="BA24" i="1"/>
  <c r="AY24" i="1"/>
  <c r="AV25" i="1"/>
  <c r="AT25" i="1"/>
  <c r="AW24" i="1"/>
  <c r="AU24" i="1"/>
  <c r="AR25" i="1"/>
  <c r="AP25" i="1"/>
  <c r="AS24" i="1"/>
  <c r="AQ24" i="1"/>
  <c r="AN25" i="1"/>
  <c r="AL25" i="1"/>
  <c r="AO24" i="1"/>
  <c r="AM24" i="1"/>
  <c r="AJ25" i="1"/>
  <c r="AH25" i="1"/>
  <c r="AK24" i="1"/>
  <c r="AI24" i="1"/>
  <c r="AF25" i="1"/>
  <c r="AG24" i="1"/>
  <c r="AZ27" i="1"/>
  <c r="AX27" i="1"/>
  <c r="BA26" i="1"/>
  <c r="AY26" i="1"/>
  <c r="AV27" i="1"/>
  <c r="AT27" i="1"/>
  <c r="AW26" i="1"/>
  <c r="AU26" i="1"/>
  <c r="AR27" i="1"/>
  <c r="AP27" i="1"/>
  <c r="AS26" i="1"/>
  <c r="AQ26" i="1"/>
  <c r="AN27" i="1"/>
  <c r="AL27" i="1"/>
  <c r="AO26" i="1"/>
  <c r="AM26" i="1"/>
  <c r="AJ27" i="1"/>
  <c r="AH27" i="1"/>
  <c r="AK26" i="1"/>
  <c r="AI26" i="1"/>
  <c r="AF27" i="1"/>
  <c r="AG26" i="1"/>
  <c r="AD27" i="1"/>
  <c r="AE26" i="1"/>
  <c r="BA28" i="1"/>
  <c r="AY28" i="1"/>
  <c r="AW28" i="1"/>
  <c r="AU28" i="1"/>
  <c r="AS28" i="1"/>
  <c r="AQ28" i="1"/>
  <c r="AO28" i="1"/>
  <c r="AM28" i="1"/>
  <c r="AK28" i="1"/>
  <c r="AI28" i="1"/>
  <c r="AG28" i="1"/>
  <c r="AE28" i="1"/>
  <c r="AC28" i="1"/>
  <c r="AZ29" i="1"/>
  <c r="AX29" i="1"/>
  <c r="AV29" i="1"/>
  <c r="AT29" i="1"/>
  <c r="AR29" i="1"/>
  <c r="AP29" i="1"/>
  <c r="AN29" i="1"/>
  <c r="AL29" i="1"/>
  <c r="AJ29" i="1"/>
  <c r="AH29" i="1"/>
  <c r="AF29" i="1"/>
  <c r="AD29" i="1"/>
  <c r="AB29" i="1"/>
  <c r="BA30" i="1"/>
  <c r="AY30" i="1"/>
  <c r="AW30" i="1"/>
  <c r="AU30" i="1"/>
  <c r="AS30" i="1"/>
  <c r="AQ30" i="1"/>
  <c r="AO30" i="1"/>
  <c r="AM30" i="1"/>
  <c r="AK30" i="1"/>
  <c r="AI30" i="1"/>
  <c r="AG30" i="1"/>
  <c r="AE30" i="1"/>
  <c r="AC30" i="1"/>
  <c r="AA30" i="1"/>
  <c r="AZ31" i="1"/>
  <c r="AX31" i="1"/>
  <c r="AV31" i="1"/>
  <c r="AT31" i="1"/>
  <c r="AR31" i="1"/>
  <c r="AP31" i="1"/>
  <c r="AN31" i="1"/>
  <c r="AL31" i="1"/>
  <c r="AJ31" i="1"/>
  <c r="AH31" i="1"/>
  <c r="AF31" i="1"/>
  <c r="AD31" i="1"/>
  <c r="AB31" i="1"/>
  <c r="Z31" i="1"/>
  <c r="BA32" i="1"/>
  <c r="AY32" i="1"/>
  <c r="AW32" i="1"/>
  <c r="AU32" i="1"/>
  <c r="AS32" i="1"/>
  <c r="AQ32" i="1"/>
  <c r="AO32" i="1"/>
  <c r="AM32" i="1"/>
  <c r="AK32" i="1"/>
  <c r="AI32" i="1"/>
  <c r="AG32" i="1"/>
  <c r="AE32" i="1"/>
  <c r="AC32" i="1"/>
  <c r="AA32" i="1"/>
  <c r="Y32" i="1"/>
  <c r="AZ33" i="1"/>
  <c r="AX33" i="1"/>
  <c r="AV33" i="1"/>
  <c r="AT33" i="1"/>
  <c r="AR33" i="1"/>
  <c r="AP33" i="1"/>
  <c r="AN33" i="1"/>
  <c r="AL33" i="1"/>
  <c r="AJ33" i="1"/>
  <c r="AH33" i="1"/>
  <c r="AF33" i="1"/>
  <c r="AD33" i="1"/>
  <c r="AB33" i="1"/>
  <c r="Z33" i="1"/>
  <c r="X33" i="1"/>
  <c r="BA34" i="1"/>
  <c r="AY34" i="1"/>
  <c r="AW34" i="1"/>
  <c r="AU34" i="1"/>
  <c r="AS34" i="1"/>
  <c r="AQ34" i="1"/>
  <c r="AO34" i="1"/>
  <c r="AM34" i="1"/>
  <c r="AK34" i="1"/>
  <c r="AI34" i="1"/>
  <c r="AG34" i="1"/>
  <c r="AE34" i="1"/>
  <c r="AC34" i="1"/>
  <c r="AA34" i="1"/>
  <c r="Y34" i="1"/>
  <c r="W34" i="1"/>
  <c r="AZ35" i="1"/>
  <c r="AX35" i="1"/>
  <c r="AV35" i="1"/>
  <c r="AT35" i="1"/>
  <c r="AR35" i="1"/>
  <c r="AP35" i="1"/>
  <c r="AN35" i="1"/>
  <c r="AL35" i="1"/>
  <c r="AJ35" i="1"/>
  <c r="AH35" i="1"/>
  <c r="AF35" i="1"/>
  <c r="AD35" i="1"/>
  <c r="AB35" i="1"/>
  <c r="Z35" i="1"/>
  <c r="X35" i="1"/>
  <c r="V35" i="1"/>
  <c r="BA36" i="1"/>
  <c r="AY36" i="1"/>
  <c r="AW36" i="1"/>
  <c r="AU36" i="1"/>
  <c r="AS36" i="1"/>
  <c r="AQ36" i="1"/>
  <c r="AO36" i="1"/>
  <c r="AM36" i="1"/>
  <c r="AK36" i="1"/>
  <c r="AI36" i="1"/>
  <c r="AG36" i="1"/>
  <c r="AE36" i="1"/>
  <c r="AC36" i="1"/>
  <c r="AA36" i="1"/>
  <c r="Y36" i="1"/>
  <c r="W36" i="1"/>
  <c r="U36" i="1"/>
  <c r="AZ37" i="1"/>
  <c r="AX37" i="1"/>
  <c r="AV37" i="1"/>
  <c r="AT37" i="1"/>
  <c r="AR37" i="1"/>
  <c r="AP37" i="1"/>
  <c r="AN37" i="1"/>
  <c r="AL37" i="1"/>
  <c r="AJ37" i="1"/>
  <c r="AH37" i="1"/>
  <c r="AF37" i="1"/>
  <c r="AD37" i="1"/>
  <c r="AB37" i="1"/>
  <c r="Z37" i="1"/>
  <c r="X37" i="1"/>
  <c r="V37" i="1"/>
  <c r="T37" i="1"/>
  <c r="BA38" i="1"/>
  <c r="AY38" i="1"/>
  <c r="AW38" i="1"/>
  <c r="AU38" i="1"/>
  <c r="AS38" i="1"/>
  <c r="AQ38" i="1"/>
  <c r="AO38" i="1"/>
  <c r="AM38" i="1"/>
  <c r="AK38" i="1"/>
  <c r="AI38" i="1"/>
  <c r="AG38" i="1"/>
  <c r="AE38" i="1"/>
  <c r="AC38" i="1"/>
  <c r="AA38" i="1"/>
  <c r="Y38" i="1"/>
  <c r="W38" i="1"/>
  <c r="U38" i="1"/>
  <c r="S38" i="1"/>
  <c r="AZ39" i="1"/>
  <c r="AX39" i="1"/>
  <c r="AV39" i="1"/>
  <c r="AT39" i="1"/>
  <c r="AR39" i="1"/>
  <c r="AP39" i="1"/>
  <c r="AN39" i="1"/>
  <c r="AL39" i="1"/>
  <c r="AJ39" i="1"/>
  <c r="AH39" i="1"/>
  <c r="AF39" i="1"/>
  <c r="AD39" i="1"/>
  <c r="AB39" i="1"/>
  <c r="Z39" i="1"/>
  <c r="X39" i="1"/>
  <c r="V39" i="1"/>
  <c r="T39" i="1"/>
  <c r="R39" i="1"/>
  <c r="BA40" i="1"/>
  <c r="AY40" i="1"/>
  <c r="AW40" i="1"/>
  <c r="AU40" i="1"/>
  <c r="AS40" i="1"/>
  <c r="AQ40" i="1"/>
  <c r="AO40" i="1"/>
  <c r="AM40" i="1"/>
  <c r="AK40" i="1"/>
  <c r="AI40" i="1"/>
  <c r="AG40" i="1"/>
  <c r="AE40" i="1"/>
  <c r="AC40" i="1"/>
  <c r="AA40" i="1"/>
  <c r="Y40" i="1"/>
  <c r="W40" i="1"/>
  <c r="U40" i="1"/>
  <c r="S40" i="1"/>
  <c r="Q40" i="1"/>
  <c r="AZ41" i="1"/>
  <c r="AX41" i="1"/>
  <c r="AV41" i="1"/>
  <c r="AT41" i="1"/>
  <c r="AR41" i="1"/>
  <c r="AP41" i="1"/>
  <c r="AN41" i="1"/>
  <c r="AL41" i="1"/>
  <c r="AJ41" i="1"/>
  <c r="AH41" i="1"/>
  <c r="AF41" i="1"/>
  <c r="AD41" i="1"/>
  <c r="AB41" i="1"/>
  <c r="Z41" i="1"/>
  <c r="X41" i="1"/>
  <c r="V41" i="1"/>
  <c r="T41" i="1"/>
  <c r="R41" i="1"/>
  <c r="P41" i="1"/>
  <c r="BA42" i="1"/>
  <c r="AY42" i="1"/>
  <c r="AW42" i="1"/>
  <c r="AU42" i="1"/>
  <c r="AS42" i="1"/>
  <c r="AQ42" i="1"/>
  <c r="AO42" i="1"/>
  <c r="AM42" i="1"/>
  <c r="AK42" i="1"/>
  <c r="AI42" i="1"/>
  <c r="AG42" i="1"/>
  <c r="AE42" i="1"/>
  <c r="AC42" i="1"/>
  <c r="AA42" i="1"/>
  <c r="Y42" i="1"/>
  <c r="W42" i="1"/>
  <c r="U42" i="1"/>
  <c r="S42" i="1"/>
  <c r="Q42" i="1"/>
  <c r="O42" i="1"/>
  <c r="AZ43" i="1"/>
  <c r="AX43" i="1"/>
  <c r="AV43" i="1"/>
  <c r="AT43" i="1"/>
  <c r="AR43" i="1"/>
  <c r="AP43" i="1"/>
  <c r="AN43" i="1"/>
  <c r="AL43" i="1"/>
  <c r="AJ43" i="1"/>
  <c r="AH43" i="1"/>
  <c r="AF43" i="1"/>
  <c r="AD43" i="1"/>
  <c r="AB43" i="1"/>
  <c r="Z43" i="1"/>
  <c r="X43" i="1"/>
  <c r="V43" i="1"/>
  <c r="T43" i="1"/>
  <c r="R43" i="1"/>
  <c r="P43" i="1"/>
  <c r="N43" i="1"/>
  <c r="BA44" i="1"/>
  <c r="AY44" i="1"/>
  <c r="AW44" i="1"/>
  <c r="AU44" i="1"/>
  <c r="AS44" i="1"/>
  <c r="AQ44" i="1"/>
  <c r="AO44" i="1"/>
  <c r="AM44" i="1"/>
  <c r="AK44" i="1"/>
  <c r="AI44" i="1"/>
  <c r="AG44" i="1"/>
  <c r="AE44" i="1"/>
  <c r="AC44" i="1"/>
  <c r="AA44" i="1"/>
  <c r="Y44" i="1"/>
  <c r="W44" i="1"/>
  <c r="U44" i="1"/>
  <c r="S44" i="1"/>
  <c r="Q44" i="1"/>
  <c r="O44" i="1"/>
  <c r="M44" i="1"/>
  <c r="AZ45" i="1"/>
  <c r="AX45" i="1"/>
  <c r="AV45" i="1"/>
  <c r="AT45" i="1"/>
  <c r="AR45" i="1"/>
  <c r="AP45" i="1"/>
  <c r="AN45" i="1"/>
  <c r="AL45" i="1"/>
  <c r="AJ45" i="1"/>
  <c r="AH45" i="1"/>
  <c r="AF45" i="1"/>
  <c r="AD45" i="1"/>
  <c r="AB45" i="1"/>
  <c r="Z45" i="1"/>
  <c r="X45" i="1"/>
  <c r="V45" i="1"/>
  <c r="T45" i="1"/>
  <c r="R45" i="1"/>
  <c r="P45" i="1"/>
  <c r="N45" i="1"/>
  <c r="L45" i="1"/>
  <c r="BA46" i="1"/>
  <c r="AY46" i="1"/>
  <c r="AW46" i="1"/>
  <c r="AU46" i="1"/>
  <c r="AS46" i="1"/>
  <c r="AQ46" i="1"/>
  <c r="AO46" i="1"/>
  <c r="AM46" i="1"/>
  <c r="AK46" i="1"/>
  <c r="AI46" i="1"/>
  <c r="AG46" i="1"/>
  <c r="AE46" i="1"/>
  <c r="AC46" i="1"/>
  <c r="AA46" i="1"/>
  <c r="Y46" i="1"/>
  <c r="W46" i="1"/>
  <c r="U46" i="1"/>
  <c r="S46" i="1"/>
  <c r="Q46" i="1"/>
  <c r="O46" i="1"/>
  <c r="M46" i="1"/>
  <c r="K46" i="1"/>
  <c r="AZ47" i="1"/>
  <c r="AX47" i="1"/>
  <c r="AV47" i="1"/>
  <c r="AT47" i="1"/>
  <c r="AR47" i="1"/>
  <c r="AP47" i="1"/>
  <c r="AN47" i="1"/>
  <c r="AL47" i="1"/>
  <c r="AJ47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BA48" i="1"/>
  <c r="AY48" i="1"/>
  <c r="AW48" i="1"/>
  <c r="AU48" i="1"/>
  <c r="AS48" i="1"/>
  <c r="AQ48" i="1"/>
  <c r="AO48" i="1"/>
  <c r="AM48" i="1"/>
  <c r="AK48" i="1"/>
  <c r="AI48" i="1"/>
  <c r="AG48" i="1"/>
  <c r="AE48" i="1"/>
  <c r="AC48" i="1"/>
  <c r="AA48" i="1"/>
  <c r="Y48" i="1"/>
  <c r="W48" i="1"/>
  <c r="U48" i="1"/>
  <c r="S48" i="1"/>
  <c r="Q48" i="1"/>
  <c r="O48" i="1"/>
  <c r="M48" i="1"/>
  <c r="K48" i="1"/>
  <c r="I48" i="1"/>
  <c r="AZ49" i="1"/>
  <c r="AX49" i="1"/>
  <c r="AV49" i="1"/>
  <c r="AT49" i="1"/>
  <c r="AR49" i="1"/>
  <c r="AP49" i="1"/>
  <c r="AN49" i="1"/>
  <c r="AL49" i="1"/>
  <c r="AJ49" i="1"/>
  <c r="AH49" i="1"/>
  <c r="AF49" i="1"/>
  <c r="AD49" i="1"/>
  <c r="AB49" i="1"/>
  <c r="Z49" i="1"/>
  <c r="X49" i="1"/>
  <c r="V49" i="1"/>
  <c r="T49" i="1"/>
  <c r="R49" i="1"/>
  <c r="P49" i="1"/>
  <c r="N49" i="1"/>
  <c r="L49" i="1"/>
  <c r="J49" i="1"/>
  <c r="H49" i="1"/>
  <c r="BA50" i="1"/>
  <c r="AY50" i="1"/>
  <c r="AW50" i="1"/>
  <c r="AU50" i="1"/>
  <c r="AS50" i="1"/>
  <c r="AQ50" i="1"/>
  <c r="AO50" i="1"/>
  <c r="AM50" i="1"/>
  <c r="AK50" i="1"/>
  <c r="AI50" i="1"/>
  <c r="AG50" i="1"/>
  <c r="AE50" i="1"/>
  <c r="AC50" i="1"/>
  <c r="AA50" i="1"/>
  <c r="Y50" i="1"/>
  <c r="W50" i="1"/>
  <c r="U50" i="1"/>
  <c r="S50" i="1"/>
  <c r="Q50" i="1"/>
  <c r="O50" i="1"/>
  <c r="M50" i="1"/>
  <c r="K50" i="1"/>
  <c r="I50" i="1"/>
  <c r="G50" i="1"/>
  <c r="AZ57" i="1"/>
  <c r="AX57" i="1"/>
  <c r="AV57" i="1"/>
  <c r="AT57" i="1"/>
  <c r="AR57" i="1"/>
  <c r="AP57" i="1"/>
  <c r="AN57" i="1"/>
  <c r="AL57" i="1"/>
  <c r="AJ57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AZ51" i="1"/>
  <c r="AX51" i="1"/>
  <c r="AV51" i="1"/>
  <c r="AT51" i="1"/>
  <c r="AR51" i="1"/>
  <c r="AP51" i="1"/>
  <c r="AN51" i="1"/>
  <c r="AL51" i="1"/>
  <c r="AJ51" i="1"/>
  <c r="AH51" i="1"/>
  <c r="AF51" i="1"/>
  <c r="AD51" i="1"/>
  <c r="AB51" i="1"/>
  <c r="Z51" i="1"/>
  <c r="X51" i="1"/>
  <c r="V51" i="1"/>
  <c r="T51" i="1"/>
  <c r="R51" i="1"/>
  <c r="P51" i="1"/>
  <c r="N51" i="1"/>
  <c r="L51" i="1"/>
  <c r="J51" i="1"/>
  <c r="H51" i="1"/>
  <c r="F51" i="1"/>
  <c r="BA56" i="1"/>
  <c r="AY56" i="1"/>
  <c r="AW56" i="1"/>
  <c r="AU56" i="1"/>
  <c r="AS56" i="1"/>
  <c r="AQ56" i="1"/>
  <c r="AO56" i="1"/>
  <c r="AM56" i="1"/>
  <c r="AK56" i="1"/>
  <c r="AI56" i="1"/>
  <c r="AG56" i="1"/>
  <c r="AE56" i="1"/>
  <c r="AC56" i="1"/>
  <c r="AA56" i="1"/>
  <c r="Y56" i="1"/>
  <c r="W56" i="1"/>
  <c r="U56" i="1"/>
  <c r="S56" i="1"/>
  <c r="Q56" i="1"/>
  <c r="O56" i="1"/>
  <c r="M56" i="1"/>
  <c r="K56" i="1"/>
  <c r="I56" i="1"/>
  <c r="G56" i="1"/>
  <c r="E56" i="1"/>
  <c r="BA52" i="1"/>
  <c r="AY52" i="1"/>
  <c r="AW52" i="1"/>
  <c r="AU52" i="1"/>
  <c r="AS52" i="1"/>
  <c r="AQ52" i="1"/>
  <c r="AO52" i="1"/>
  <c r="AM52" i="1"/>
  <c r="AK52" i="1"/>
  <c r="AI52" i="1"/>
  <c r="AG52" i="1"/>
  <c r="AE52" i="1"/>
  <c r="AC52" i="1"/>
  <c r="AA52" i="1"/>
  <c r="Y52" i="1"/>
  <c r="W52" i="1"/>
  <c r="U52" i="1"/>
  <c r="S52" i="1"/>
  <c r="Q52" i="1"/>
  <c r="O52" i="1"/>
  <c r="M52" i="1"/>
  <c r="K52" i="1"/>
  <c r="I52" i="1"/>
  <c r="G52" i="1"/>
  <c r="E52" i="1"/>
  <c r="BA18" i="1"/>
  <c r="AY18" i="1"/>
  <c r="AW18" i="1"/>
  <c r="AU18" i="1"/>
  <c r="AS18" i="1"/>
  <c r="AQ18" i="1"/>
  <c r="AO18" i="1"/>
  <c r="AM18" i="1"/>
  <c r="AZ17" i="1"/>
  <c r="AX17" i="1"/>
  <c r="AV17" i="1"/>
  <c r="AT17" i="1"/>
  <c r="AR17" i="1"/>
  <c r="AP17" i="1"/>
  <c r="AN17" i="1"/>
  <c r="BA16" i="1"/>
  <c r="AY16" i="1"/>
  <c r="AW16" i="1"/>
  <c r="AU16" i="1"/>
  <c r="AS16" i="1"/>
  <c r="AQ16" i="1"/>
  <c r="AO16" i="1"/>
  <c r="AZ15" i="1"/>
  <c r="AX15" i="1"/>
  <c r="AV15" i="1"/>
  <c r="AT15" i="1"/>
  <c r="AR15" i="1"/>
  <c r="AP15" i="1"/>
  <c r="BA14" i="1"/>
  <c r="AY14" i="1"/>
  <c r="AW14" i="1"/>
  <c r="AU14" i="1"/>
  <c r="AS14" i="1"/>
  <c r="AQ14" i="1"/>
  <c r="AO14" i="1"/>
  <c r="AZ13" i="1"/>
  <c r="AX13" i="1"/>
  <c r="AV13" i="1"/>
  <c r="AT13" i="1"/>
  <c r="AR13" i="1"/>
  <c r="BA12" i="1"/>
  <c r="AY12" i="1"/>
  <c r="AW12" i="1"/>
  <c r="AU12" i="1"/>
  <c r="AS12" i="1"/>
  <c r="AZ11" i="1"/>
  <c r="AX11" i="1"/>
  <c r="AV11" i="1"/>
  <c r="AT11" i="1"/>
  <c r="BA10" i="1"/>
  <c r="AY10" i="1"/>
  <c r="AW10" i="1"/>
  <c r="AU10" i="1"/>
  <c r="AZ9" i="1"/>
  <c r="AX9" i="1"/>
  <c r="AV9" i="1"/>
  <c r="BA8" i="1"/>
  <c r="AY8" i="1"/>
  <c r="AW8" i="1"/>
  <c r="AZ7" i="1"/>
  <c r="AX7" i="1"/>
  <c r="BA6" i="1"/>
  <c r="AY6" i="1"/>
  <c r="AZ5" i="1"/>
  <c r="BA4" i="1"/>
  <c r="AZ55" i="1"/>
  <c r="AX55" i="1"/>
  <c r="AV55" i="1"/>
  <c r="AT55" i="1"/>
  <c r="AR55" i="1"/>
  <c r="AP55" i="1"/>
  <c r="AN55" i="1"/>
  <c r="AL55" i="1"/>
  <c r="AJ55" i="1"/>
  <c r="AH55" i="1"/>
  <c r="AF55" i="1"/>
  <c r="AD55" i="1"/>
  <c r="AB55" i="1"/>
  <c r="Z55" i="1"/>
  <c r="X55" i="1"/>
  <c r="V55" i="1"/>
  <c r="T55" i="1"/>
  <c r="R55" i="1"/>
  <c r="P55" i="1"/>
  <c r="N55" i="1"/>
  <c r="L55" i="1"/>
  <c r="J55" i="1"/>
  <c r="H55" i="1"/>
  <c r="F55" i="1"/>
  <c r="D55" i="1"/>
  <c r="AZ53" i="1"/>
  <c r="AX53" i="1"/>
  <c r="AV53" i="1"/>
  <c r="AT53" i="1"/>
  <c r="AR53" i="1"/>
  <c r="AP53" i="1"/>
  <c r="AN53" i="1"/>
  <c r="AL53" i="1"/>
  <c r="AJ53" i="1"/>
  <c r="AH53" i="1"/>
  <c r="AF53" i="1"/>
  <c r="AD53" i="1"/>
  <c r="AB53" i="1"/>
  <c r="Z53" i="1"/>
  <c r="X53" i="1"/>
  <c r="V53" i="1"/>
  <c r="T53" i="1"/>
  <c r="R53" i="1"/>
  <c r="P53" i="1"/>
  <c r="N53" i="1"/>
  <c r="L53" i="1"/>
  <c r="J53" i="1"/>
  <c r="H53" i="1"/>
  <c r="F53" i="1"/>
  <c r="D53" i="1"/>
  <c r="BA106" i="1"/>
  <c r="AZ105" i="1"/>
  <c r="AY104" i="1"/>
  <c r="AW102" i="1"/>
  <c r="AV101" i="1"/>
  <c r="AU100" i="1"/>
  <c r="AT99" i="1"/>
  <c r="AS98" i="1"/>
  <c r="AR97" i="1"/>
  <c r="AQ96" i="1"/>
  <c r="AP95" i="1"/>
  <c r="AO94" i="1"/>
  <c r="AN93" i="1"/>
  <c r="AM92" i="1"/>
  <c r="AL91" i="1"/>
  <c r="AK90" i="1"/>
  <c r="AJ89" i="1"/>
  <c r="AI88" i="1"/>
  <c r="AH87" i="1"/>
  <c r="AG86" i="1"/>
  <c r="AF85" i="1"/>
  <c r="AE84" i="1"/>
  <c r="AD83" i="1"/>
  <c r="AC82" i="1"/>
  <c r="AB81" i="1"/>
  <c r="AA80" i="1"/>
  <c r="Z79" i="1"/>
  <c r="Y78" i="1"/>
  <c r="X77" i="1"/>
  <c r="W76" i="1"/>
  <c r="V75" i="1"/>
  <c r="U74" i="1"/>
  <c r="T73" i="1"/>
  <c r="S72" i="1"/>
  <c r="R71" i="1"/>
  <c r="Q70" i="1"/>
  <c r="P69" i="1"/>
  <c r="O68" i="1"/>
  <c r="N67" i="1"/>
  <c r="M66" i="1"/>
  <c r="L65" i="1"/>
  <c r="K64" i="1"/>
  <c r="J63" i="1"/>
  <c r="I62" i="1"/>
  <c r="H61" i="1"/>
  <c r="G60" i="1"/>
  <c r="F59" i="1"/>
  <c r="E58" i="1"/>
  <c r="D57" i="1"/>
  <c r="C56" i="1"/>
  <c r="BA2" i="1"/>
  <c r="AZ3" i="1"/>
  <c r="AY4" i="1"/>
  <c r="AX5" i="1"/>
  <c r="AW6" i="1"/>
  <c r="AV7" i="1"/>
  <c r="AU8" i="1"/>
  <c r="AT9" i="1"/>
  <c r="AS10" i="1"/>
  <c r="AR11" i="1"/>
  <c r="AQ12" i="1"/>
  <c r="AP13" i="1"/>
  <c r="AN15" i="1"/>
  <c r="AM16" i="1"/>
  <c r="AL17" i="1"/>
  <c r="AK18" i="1"/>
  <c r="AJ19" i="1"/>
  <c r="AI20" i="1"/>
  <c r="AH21" i="1"/>
  <c r="AG22" i="1"/>
  <c r="AF23" i="1"/>
  <c r="AE24" i="1"/>
  <c r="AD25" i="1"/>
  <c r="AC26" i="1"/>
  <c r="AB27" i="1"/>
  <c r="AA28" i="1"/>
  <c r="Z29" i="1"/>
  <c r="Y30" i="1"/>
  <c r="X31" i="1"/>
  <c r="W32" i="1"/>
  <c r="V33" i="1"/>
  <c r="U34" i="1"/>
  <c r="T35" i="1"/>
  <c r="S36" i="1"/>
  <c r="R37" i="1"/>
  <c r="Q38" i="1"/>
  <c r="P39" i="1"/>
  <c r="O40" i="1"/>
  <c r="N41" i="1"/>
  <c r="M42" i="1"/>
  <c r="L43" i="1"/>
  <c r="K44" i="1"/>
  <c r="J45" i="1"/>
  <c r="I46" i="1"/>
  <c r="H47" i="1"/>
  <c r="G48" i="1"/>
  <c r="F49" i="1"/>
  <c r="E50" i="1"/>
  <c r="D51" i="1"/>
  <c r="C52" i="1"/>
  <c r="V56" i="4"/>
  <c r="V54" i="4"/>
  <c r="V52" i="4"/>
  <c r="U53" i="4" s="1"/>
  <c r="V50" i="4"/>
  <c r="V48" i="4"/>
  <c r="V46" i="4"/>
  <c r="V44" i="4"/>
  <c r="U45" i="4" s="1"/>
  <c r="V42" i="4"/>
  <c r="V40" i="4"/>
  <c r="U41" i="4" s="1"/>
  <c r="V38" i="4"/>
  <c r="V36" i="4"/>
  <c r="V34" i="4"/>
  <c r="V32" i="4"/>
  <c r="U33" i="4" s="1"/>
  <c r="V30" i="4"/>
  <c r="V28" i="4"/>
  <c r="V26" i="4"/>
  <c r="U27" i="4" s="1"/>
  <c r="V24" i="4"/>
  <c r="V22" i="4"/>
  <c r="U23" i="4" s="1"/>
  <c r="V20" i="4"/>
  <c r="V18" i="4"/>
  <c r="V16" i="4"/>
  <c r="V14" i="4"/>
  <c r="V12" i="4"/>
  <c r="V10" i="4"/>
  <c r="V8" i="4"/>
  <c r="V6" i="4"/>
  <c r="U7" i="4" s="1"/>
  <c r="V4" i="4"/>
  <c r="V2" i="4"/>
  <c r="B14" i="4"/>
  <c r="D14" i="4"/>
  <c r="F14" i="4"/>
  <c r="H14" i="4"/>
  <c r="J14" i="4"/>
  <c r="L14" i="4"/>
  <c r="D12" i="4"/>
  <c r="F12" i="4"/>
  <c r="H12" i="4"/>
  <c r="J12" i="4"/>
  <c r="L12" i="4"/>
  <c r="C13" i="4"/>
  <c r="E13" i="4"/>
  <c r="G13" i="4"/>
  <c r="I13" i="4"/>
  <c r="K13" i="4"/>
  <c r="E11" i="4"/>
  <c r="G11" i="4"/>
  <c r="I11" i="4"/>
  <c r="K11" i="4"/>
  <c r="G9" i="4"/>
  <c r="F10" i="4"/>
  <c r="H10" i="4"/>
  <c r="J10" i="4"/>
  <c r="L10" i="4"/>
  <c r="H8" i="4"/>
  <c r="I9" i="4"/>
  <c r="K9" i="4"/>
  <c r="J8" i="4"/>
  <c r="L8" i="4"/>
  <c r="I7" i="4"/>
  <c r="K7" i="4"/>
  <c r="J6" i="4"/>
  <c r="L6" i="4"/>
  <c r="K5" i="4"/>
  <c r="L4" i="4"/>
  <c r="M13" i="4"/>
  <c r="M11" i="4"/>
  <c r="M9" i="4"/>
  <c r="M7" i="4"/>
  <c r="N14" i="4"/>
  <c r="N12" i="4"/>
  <c r="N10" i="4"/>
  <c r="N8" i="4"/>
  <c r="N6" i="4"/>
  <c r="N4" i="4"/>
  <c r="M5" i="4"/>
  <c r="M3" i="4"/>
  <c r="N2" i="4"/>
  <c r="B55" i="1"/>
  <c r="B53" i="1"/>
  <c r="AO94" i="16" l="1"/>
  <c r="AR41" i="16"/>
  <c r="AQ42" i="16" s="1"/>
  <c r="AU72" i="16"/>
  <c r="AT73" i="16" s="1"/>
  <c r="AS74" i="16" s="1"/>
  <c r="AU70" i="16"/>
  <c r="AV51" i="16"/>
  <c r="AU52" i="16" s="1"/>
  <c r="AT53" i="16" s="1"/>
  <c r="AS54" i="16" s="1"/>
  <c r="AV49" i="16"/>
  <c r="AO90" i="16"/>
  <c r="AN91" i="16" s="1"/>
  <c r="AU60" i="16"/>
  <c r="AT61" i="16" s="1"/>
  <c r="AS62" i="16" s="1"/>
  <c r="AR63" i="16" s="1"/>
  <c r="AQ64" i="16" s="1"/>
  <c r="AU58" i="16"/>
  <c r="AS34" i="16"/>
  <c r="AR35" i="16" s="1"/>
  <c r="AQ36" i="16" s="1"/>
  <c r="AS32" i="16"/>
  <c r="AP91" i="16"/>
  <c r="AO92" i="16" s="1"/>
  <c r="AN93" i="16" s="1"/>
  <c r="AS18" i="16"/>
  <c r="AR19" i="16" s="1"/>
  <c r="AQ20" i="16" s="1"/>
  <c r="AP21" i="16" s="1"/>
  <c r="AO22" i="16" s="1"/>
  <c r="AN23" i="16" s="1"/>
  <c r="AM24" i="16" s="1"/>
  <c r="AS16" i="16"/>
  <c r="AU80" i="16"/>
  <c r="AT81" i="16" s="1"/>
  <c r="AS82" i="16" s="1"/>
  <c r="AU78" i="16"/>
  <c r="AQ38" i="16"/>
  <c r="AP39" i="16" s="1"/>
  <c r="AO40" i="16" s="1"/>
  <c r="AS84" i="16"/>
  <c r="AR85" i="16" s="1"/>
  <c r="AQ86" i="16" s="1"/>
  <c r="AP87" i="16" s="1"/>
  <c r="AO88" i="16" s="1"/>
  <c r="AR39" i="16"/>
  <c r="AQ40" i="16" s="1"/>
  <c r="AP41" i="16" s="1"/>
  <c r="AQ96" i="15"/>
  <c r="AU64" i="15"/>
  <c r="AT65" i="15" s="1"/>
  <c r="AS66" i="15" s="1"/>
  <c r="AU62" i="15"/>
  <c r="AU72" i="15"/>
  <c r="AT73" i="15" s="1"/>
  <c r="AS74" i="15" s="1"/>
  <c r="AU70" i="15"/>
  <c r="AR23" i="15"/>
  <c r="AQ24" i="15" s="1"/>
  <c r="AP25" i="15" s="1"/>
  <c r="AO26" i="15" s="1"/>
  <c r="AQ22" i="15"/>
  <c r="AP23" i="15" s="1"/>
  <c r="AO24" i="15" s="1"/>
  <c r="AN25" i="15" s="1"/>
  <c r="AU40" i="15"/>
  <c r="AT41" i="15" s="1"/>
  <c r="AS42" i="15" s="1"/>
  <c r="AR43" i="15" s="1"/>
  <c r="AQ44" i="15" s="1"/>
  <c r="AP45" i="15" s="1"/>
  <c r="AU38" i="15"/>
  <c r="AU80" i="15"/>
  <c r="AT81" i="15" s="1"/>
  <c r="AS82" i="15" s="1"/>
  <c r="AR83" i="15" s="1"/>
  <c r="AQ84" i="15" s="1"/>
  <c r="AP85" i="15" s="1"/>
  <c r="AU78" i="15"/>
  <c r="AR45" i="15"/>
  <c r="AQ46" i="15" s="1"/>
  <c r="AR93" i="15"/>
  <c r="AQ94" i="15" s="1"/>
  <c r="AP95" i="15" s="1"/>
  <c r="AT35" i="15"/>
  <c r="AT33" i="15"/>
  <c r="AT17" i="15"/>
  <c r="AS18" i="15" s="1"/>
  <c r="AR19" i="15" s="1"/>
  <c r="AQ20" i="15" s="1"/>
  <c r="AP21" i="15" s="1"/>
  <c r="AO22" i="15" s="1"/>
  <c r="AN23" i="15" s="1"/>
  <c r="AM24" i="15" s="1"/>
  <c r="AT15" i="15"/>
  <c r="AS90" i="15"/>
  <c r="AS50" i="15"/>
  <c r="AR51" i="15" s="1"/>
  <c r="AQ52" i="15" s="1"/>
  <c r="AP53" i="15" s="1"/>
  <c r="AO54" i="15" s="1"/>
  <c r="AT27" i="13"/>
  <c r="AS28" i="13" s="1"/>
  <c r="AR29" i="13" s="1"/>
  <c r="AQ30" i="13" s="1"/>
  <c r="AT25" i="13"/>
  <c r="AV57" i="13"/>
  <c r="AU58" i="13" s="1"/>
  <c r="AT59" i="13" s="1"/>
  <c r="AS60" i="13" s="1"/>
  <c r="AR61" i="13" s="1"/>
  <c r="AQ62" i="13" s="1"/>
  <c r="AP63" i="13" s="1"/>
  <c r="AO64" i="13" s="1"/>
  <c r="AU44" i="13"/>
  <c r="AT45" i="13" s="1"/>
  <c r="AS46" i="13" s="1"/>
  <c r="AR47" i="13" s="1"/>
  <c r="AU42" i="13"/>
  <c r="AU12" i="13"/>
  <c r="AT13" i="13" s="1"/>
  <c r="AS14" i="13" s="1"/>
  <c r="AR15" i="13" s="1"/>
  <c r="AQ16" i="13" s="1"/>
  <c r="AP17" i="13" s="1"/>
  <c r="AO18" i="13" s="1"/>
  <c r="AU10" i="13"/>
  <c r="AV85" i="13"/>
  <c r="AU86" i="13" s="1"/>
  <c r="AT87" i="13" s="1"/>
  <c r="AS88" i="13" s="1"/>
  <c r="AR89" i="13" s="1"/>
  <c r="AQ90" i="13" s="1"/>
  <c r="AV83" i="13"/>
  <c r="AU74" i="13"/>
  <c r="AT75" i="13" s="1"/>
  <c r="AS76" i="13" s="1"/>
  <c r="AR77" i="13" s="1"/>
  <c r="AU72" i="13"/>
  <c r="AU54" i="13"/>
  <c r="AU52" i="13"/>
  <c r="AU98" i="13"/>
  <c r="AT99" i="13" s="1"/>
  <c r="AU96" i="13"/>
  <c r="AT37" i="13"/>
  <c r="AS38" i="13" s="1"/>
  <c r="AT35" i="13"/>
  <c r="AV55" i="8"/>
  <c r="AU52" i="12"/>
  <c r="AT53" i="12" s="1"/>
  <c r="AS54" i="12" s="1"/>
  <c r="AR55" i="12" s="1"/>
  <c r="AU50" i="12"/>
  <c r="AV33" i="12"/>
  <c r="AU34" i="12" s="1"/>
  <c r="AT35" i="12" s="1"/>
  <c r="AV31" i="12"/>
  <c r="AT91" i="12"/>
  <c r="AS92" i="12" s="1"/>
  <c r="AR93" i="12" s="1"/>
  <c r="AQ94" i="12" s="1"/>
  <c r="AP95" i="12" s="1"/>
  <c r="AT89" i="12"/>
  <c r="AU80" i="12"/>
  <c r="AT81" i="12" s="1"/>
  <c r="AS82" i="12" s="1"/>
  <c r="AR83" i="12" s="1"/>
  <c r="AQ84" i="12" s="1"/>
  <c r="AU78" i="12"/>
  <c r="AV41" i="12"/>
  <c r="AU42" i="12" s="1"/>
  <c r="AT43" i="12" s="1"/>
  <c r="AS44" i="12" s="1"/>
  <c r="AR45" i="12" s="1"/>
  <c r="AV39" i="12"/>
  <c r="AV19" i="12"/>
  <c r="AU20" i="12" s="1"/>
  <c r="AT21" i="12" s="1"/>
  <c r="AS22" i="12" s="1"/>
  <c r="AR23" i="12" s="1"/>
  <c r="AQ24" i="12" s="1"/>
  <c r="AV17" i="12"/>
  <c r="AV9" i="12"/>
  <c r="AU10" i="12" s="1"/>
  <c r="AT11" i="12" s="1"/>
  <c r="AS12" i="12" s="1"/>
  <c r="AV7" i="12"/>
  <c r="AU8" i="12" s="1"/>
  <c r="AT9" i="12" s="1"/>
  <c r="AS10" i="12" s="1"/>
  <c r="AR11" i="12" s="1"/>
  <c r="AU72" i="12"/>
  <c r="AT73" i="12" s="1"/>
  <c r="AS74" i="12" s="1"/>
  <c r="AU70" i="12"/>
  <c r="AU62" i="12"/>
  <c r="AT63" i="12" s="1"/>
  <c r="AS64" i="12" s="1"/>
  <c r="AR65" i="12" s="1"/>
  <c r="AU60" i="12"/>
  <c r="AT23" i="12"/>
  <c r="AS24" i="12" s="1"/>
  <c r="AR25" i="12" s="1"/>
  <c r="AU58" i="11"/>
  <c r="AT59" i="11" s="1"/>
  <c r="AS60" i="11" s="1"/>
  <c r="AU56" i="11"/>
  <c r="AV21" i="11"/>
  <c r="AU22" i="11" s="1"/>
  <c r="AT23" i="11" s="1"/>
  <c r="AU96" i="11"/>
  <c r="AT97" i="11" s="1"/>
  <c r="AS98" i="11" s="1"/>
  <c r="AU94" i="11"/>
  <c r="AW30" i="11"/>
  <c r="AV31" i="11" s="1"/>
  <c r="AU32" i="11" s="1"/>
  <c r="AT33" i="11" s="1"/>
  <c r="AS34" i="11" s="1"/>
  <c r="AR35" i="11" s="1"/>
  <c r="AQ36" i="11" s="1"/>
  <c r="AP37" i="11" s="1"/>
  <c r="AW28" i="11"/>
  <c r="AV47" i="11"/>
  <c r="AU48" i="11" s="1"/>
  <c r="AT49" i="11" s="1"/>
  <c r="AS50" i="11" s="1"/>
  <c r="AR51" i="11" s="1"/>
  <c r="AV45" i="11"/>
  <c r="AT71" i="11"/>
  <c r="AS72" i="11" s="1"/>
  <c r="AR73" i="11" s="1"/>
  <c r="AS36" i="11"/>
  <c r="AR37" i="11" s="1"/>
  <c r="AQ38" i="11" s="1"/>
  <c r="AU66" i="11"/>
  <c r="AT67" i="11" s="1"/>
  <c r="AS68" i="11" s="1"/>
  <c r="AU64" i="11"/>
  <c r="AV17" i="11"/>
  <c r="AU18" i="11" s="1"/>
  <c r="AV15" i="11"/>
  <c r="AU80" i="11"/>
  <c r="AT81" i="11" s="1"/>
  <c r="AS82" i="11" s="1"/>
  <c r="AU78" i="11"/>
  <c r="AU88" i="11"/>
  <c r="AT89" i="11" s="1"/>
  <c r="AS90" i="11" s="1"/>
  <c r="AU86" i="11"/>
  <c r="AS70" i="11"/>
  <c r="AR71" i="11" s="1"/>
  <c r="AQ72" i="11" s="1"/>
  <c r="AU20" i="11"/>
  <c r="AT21" i="11" s="1"/>
  <c r="AS22" i="11" s="1"/>
  <c r="AS98" i="9"/>
  <c r="AS96" i="9"/>
  <c r="AW20" i="9"/>
  <c r="AV21" i="9" s="1"/>
  <c r="AU22" i="9" s="1"/>
  <c r="AT23" i="9" s="1"/>
  <c r="AS24" i="9" s="1"/>
  <c r="AR25" i="9" s="1"/>
  <c r="AQ26" i="9" s="1"/>
  <c r="AV85" i="9"/>
  <c r="AU86" i="9" s="1"/>
  <c r="AT87" i="9" s="1"/>
  <c r="AS88" i="9" s="1"/>
  <c r="AR89" i="9" s="1"/>
  <c r="AQ90" i="9" s="1"/>
  <c r="AP91" i="9" s="1"/>
  <c r="AV83" i="9"/>
  <c r="AT69" i="9"/>
  <c r="AS70" i="9" s="1"/>
  <c r="AR71" i="9" s="1"/>
  <c r="AQ72" i="9" s="1"/>
  <c r="AP73" i="9" s="1"/>
  <c r="AO74" i="9" s="1"/>
  <c r="AV47" i="9"/>
  <c r="AU48" i="9" s="1"/>
  <c r="AT49" i="9" s="1"/>
  <c r="AS50" i="9" s="1"/>
  <c r="AR51" i="9" s="1"/>
  <c r="AV45" i="9"/>
  <c r="AV59" i="9"/>
  <c r="AU60" i="9" s="1"/>
  <c r="AT61" i="9" s="1"/>
  <c r="AS62" i="9" s="1"/>
  <c r="AR63" i="9" s="1"/>
  <c r="AV57" i="9"/>
  <c r="AU42" i="9"/>
  <c r="AU40" i="9"/>
  <c r="AS66" i="9"/>
  <c r="AU34" i="9"/>
  <c r="AT35" i="9" s="1"/>
  <c r="AS36" i="9" s="1"/>
  <c r="AU32" i="9"/>
  <c r="AW18" i="9"/>
  <c r="AV19" i="9" s="1"/>
  <c r="AU20" i="9" s="1"/>
  <c r="AT21" i="9" s="1"/>
  <c r="AS22" i="9" s="1"/>
  <c r="AR23" i="9" s="1"/>
  <c r="AQ24" i="9" s="1"/>
  <c r="AP25" i="9" s="1"/>
  <c r="AW16" i="9"/>
  <c r="AW98" i="8"/>
  <c r="AV25" i="8"/>
  <c r="AU24" i="8" s="1"/>
  <c r="AV67" i="8"/>
  <c r="AU54" i="8"/>
  <c r="AW92" i="8"/>
  <c r="AW20" i="8"/>
  <c r="AV21" i="8" s="1"/>
  <c r="AU22" i="8" s="1"/>
  <c r="AX13" i="8"/>
  <c r="AW14" i="8" s="1"/>
  <c r="AV15" i="8" s="1"/>
  <c r="AV51" i="8"/>
  <c r="AU52" i="8" s="1"/>
  <c r="AT53" i="8" s="1"/>
  <c r="AV101" i="8"/>
  <c r="AV27" i="8"/>
  <c r="AU26" i="8" s="1"/>
  <c r="AW12" i="8"/>
  <c r="AV13" i="8" s="1"/>
  <c r="AU14" i="8" s="1"/>
  <c r="AU58" i="8"/>
  <c r="AU56" i="8"/>
  <c r="AV35" i="8"/>
  <c r="AU34" i="8" s="1"/>
  <c r="AW78" i="8"/>
  <c r="AV79" i="8" s="1"/>
  <c r="AU80" i="8" s="1"/>
  <c r="AT81" i="8" s="1"/>
  <c r="AS82" i="8" s="1"/>
  <c r="AW76" i="8"/>
  <c r="AV9" i="8"/>
  <c r="AW64" i="8"/>
  <c r="AV65" i="8" s="1"/>
  <c r="AW62" i="8"/>
  <c r="AX43" i="8"/>
  <c r="AW44" i="8" s="1"/>
  <c r="AV45" i="8" s="1"/>
  <c r="AX41" i="8"/>
  <c r="AW72" i="8"/>
  <c r="AV73" i="8" s="1"/>
  <c r="AW70" i="8"/>
  <c r="AV17" i="8"/>
  <c r="AV99" i="8"/>
  <c r="AV97" i="8"/>
  <c r="AV47" i="8"/>
  <c r="AU48" i="8" s="1"/>
  <c r="AU32" i="8"/>
  <c r="AV29" i="8"/>
  <c r="AV37" i="8"/>
  <c r="AV89" i="8"/>
  <c r="AV87" i="8"/>
  <c r="AY52" i="6"/>
  <c r="AX53" i="6" s="1"/>
  <c r="AW54" i="6" s="1"/>
  <c r="AV55" i="6" s="1"/>
  <c r="AU56" i="6" s="1"/>
  <c r="AT57" i="6" s="1"/>
  <c r="AW62" i="6"/>
  <c r="U17" i="4"/>
  <c r="U39" i="4"/>
  <c r="T40" i="4" s="1"/>
  <c r="U55" i="4"/>
  <c r="AZ3" i="6"/>
  <c r="AZ11" i="6"/>
  <c r="AZ19" i="6"/>
  <c r="AZ27" i="6"/>
  <c r="AY28" i="6" s="1"/>
  <c r="AZ37" i="6"/>
  <c r="AY38" i="6" s="1"/>
  <c r="AZ45" i="6"/>
  <c r="AY46" i="6" s="1"/>
  <c r="AZ53" i="6"/>
  <c r="AY54" i="6" s="1"/>
  <c r="AX55" i="6" s="1"/>
  <c r="AW56" i="6" s="1"/>
  <c r="AV57" i="6" s="1"/>
  <c r="AU58" i="6" s="1"/>
  <c r="AX93" i="6"/>
  <c r="AW94" i="6" s="1"/>
  <c r="AX71" i="6"/>
  <c r="AU76" i="6"/>
  <c r="U5" i="4"/>
  <c r="U35" i="4"/>
  <c r="T34" i="4" s="1"/>
  <c r="AZ7" i="6"/>
  <c r="AZ15" i="6"/>
  <c r="AZ23" i="6"/>
  <c r="AZ33" i="6"/>
  <c r="AY34" i="6" s="1"/>
  <c r="AZ41" i="6"/>
  <c r="AY42" i="6" s="1"/>
  <c r="AZ49" i="6"/>
  <c r="AY50" i="6" s="1"/>
  <c r="AX51" i="6" s="1"/>
  <c r="AW52" i="6" s="1"/>
  <c r="AV53" i="6" s="1"/>
  <c r="AU54" i="6" s="1"/>
  <c r="AT55" i="6" s="1"/>
  <c r="AS56" i="6" s="1"/>
  <c r="AX85" i="6"/>
  <c r="AW86" i="6" s="1"/>
  <c r="AX101" i="6"/>
  <c r="AW102" i="6" s="1"/>
  <c r="AZ31" i="6"/>
  <c r="AY32" i="6" s="1"/>
  <c r="AX33" i="6" s="1"/>
  <c r="AW100" i="6"/>
  <c r="AV101" i="6" s="1"/>
  <c r="AZ5" i="6"/>
  <c r="AY6" i="6" s="1"/>
  <c r="AZ9" i="6"/>
  <c r="AY10" i="6" s="1"/>
  <c r="AZ13" i="6"/>
  <c r="AZ17" i="6"/>
  <c r="AY18" i="6" s="1"/>
  <c r="AZ21" i="6"/>
  <c r="AZ25" i="6"/>
  <c r="AY26" i="6" s="1"/>
  <c r="AX27" i="6" s="1"/>
  <c r="AV99" i="6"/>
  <c r="AU100" i="6" s="1"/>
  <c r="AX81" i="6"/>
  <c r="AW88" i="6"/>
  <c r="AV89" i="6" s="1"/>
  <c r="AW96" i="6"/>
  <c r="AV97" i="6" s="1"/>
  <c r="U21" i="4"/>
  <c r="T22" i="4" s="1"/>
  <c r="U31" i="4"/>
  <c r="U37" i="4"/>
  <c r="T38" i="4" s="1"/>
  <c r="S39" i="4" s="1"/>
  <c r="U51" i="4"/>
  <c r="T52" i="4" s="1"/>
  <c r="U9" i="4"/>
  <c r="T8" i="4" s="1"/>
  <c r="U19" i="4"/>
  <c r="T20" i="4" s="1"/>
  <c r="S21" i="4" s="1"/>
  <c r="U25" i="4"/>
  <c r="T24" i="4" s="1"/>
  <c r="S23" i="4" s="1"/>
  <c r="U49" i="4"/>
  <c r="T54" i="4"/>
  <c r="S53" i="4" s="1"/>
  <c r="T50" i="4"/>
  <c r="S51" i="4" s="1"/>
  <c r="U47" i="4"/>
  <c r="T26" i="4"/>
  <c r="T6" i="4"/>
  <c r="U13" i="4"/>
  <c r="U3" i="4"/>
  <c r="U11" i="4"/>
  <c r="AM92" i="16" l="1"/>
  <c r="AR17" i="16"/>
  <c r="AQ18" i="16" s="1"/>
  <c r="AP19" i="16" s="1"/>
  <c r="AO20" i="16" s="1"/>
  <c r="AN21" i="16" s="1"/>
  <c r="AM22" i="16" s="1"/>
  <c r="AL23" i="16" s="1"/>
  <c r="AR15" i="16"/>
  <c r="AT71" i="16"/>
  <c r="AS72" i="16" s="1"/>
  <c r="AR73" i="16" s="1"/>
  <c r="AT69" i="16"/>
  <c r="AT79" i="16"/>
  <c r="AS80" i="16" s="1"/>
  <c r="AR81" i="16" s="1"/>
  <c r="AT77" i="16"/>
  <c r="AP37" i="16"/>
  <c r="AO38" i="16" s="1"/>
  <c r="AN39" i="16" s="1"/>
  <c r="AN89" i="16"/>
  <c r="AM90" i="16" s="1"/>
  <c r="AL91" i="16" s="1"/>
  <c r="AT59" i="16"/>
  <c r="AS60" i="16" s="1"/>
  <c r="AR61" i="16" s="1"/>
  <c r="AQ62" i="16" s="1"/>
  <c r="AP63" i="16" s="1"/>
  <c r="AT57" i="16"/>
  <c r="AR83" i="16"/>
  <c r="AQ84" i="16" s="1"/>
  <c r="AP85" i="16" s="1"/>
  <c r="AO86" i="16" s="1"/>
  <c r="AN87" i="16" s="1"/>
  <c r="AM88" i="16" s="1"/>
  <c r="AL89" i="16" s="1"/>
  <c r="AK90" i="16" s="1"/>
  <c r="AR33" i="16"/>
  <c r="AQ34" i="16" s="1"/>
  <c r="AP35" i="16" s="1"/>
  <c r="AR31" i="16"/>
  <c r="AU50" i="16"/>
  <c r="AT51" i="16" s="1"/>
  <c r="AS52" i="16" s="1"/>
  <c r="AR53" i="16" s="1"/>
  <c r="AU48" i="16"/>
  <c r="AT79" i="15"/>
  <c r="AS80" i="15" s="1"/>
  <c r="AR81" i="15" s="1"/>
  <c r="AQ82" i="15" s="1"/>
  <c r="AP83" i="15" s="1"/>
  <c r="AO84" i="15" s="1"/>
  <c r="AT77" i="15"/>
  <c r="AR91" i="15"/>
  <c r="AQ92" i="15" s="1"/>
  <c r="AP93" i="15" s="1"/>
  <c r="AO94" i="15" s="1"/>
  <c r="AR89" i="15"/>
  <c r="AS34" i="15"/>
  <c r="AS32" i="15"/>
  <c r="AT63" i="15"/>
  <c r="AS64" i="15" s="1"/>
  <c r="AR65" i="15" s="1"/>
  <c r="AT61" i="15"/>
  <c r="AS16" i="15"/>
  <c r="AR17" i="15" s="1"/>
  <c r="AQ18" i="15" s="1"/>
  <c r="AP19" i="15" s="1"/>
  <c r="AO20" i="15" s="1"/>
  <c r="AN21" i="15" s="1"/>
  <c r="AM22" i="15" s="1"/>
  <c r="AL23" i="15" s="1"/>
  <c r="AS14" i="15"/>
  <c r="AT39" i="15"/>
  <c r="AS40" i="15" s="1"/>
  <c r="AR41" i="15" s="1"/>
  <c r="AQ42" i="15" s="1"/>
  <c r="AP43" i="15" s="1"/>
  <c r="AO44" i="15" s="1"/>
  <c r="AT37" i="15"/>
  <c r="AS36" i="15" s="1"/>
  <c r="AR49" i="15"/>
  <c r="AT71" i="15"/>
  <c r="AS72" i="15" s="1"/>
  <c r="AR73" i="15" s="1"/>
  <c r="AT69" i="15"/>
  <c r="AS36" i="13"/>
  <c r="AR37" i="13" s="1"/>
  <c r="AS34" i="13"/>
  <c r="AT11" i="13"/>
  <c r="AS12" i="13" s="1"/>
  <c r="AR13" i="13" s="1"/>
  <c r="AQ14" i="13" s="1"/>
  <c r="AP15" i="13" s="1"/>
  <c r="AO16" i="13" s="1"/>
  <c r="AN17" i="13" s="1"/>
  <c r="AT9" i="13"/>
  <c r="AT97" i="13"/>
  <c r="AS98" i="13" s="1"/>
  <c r="AT95" i="13"/>
  <c r="AT53" i="13"/>
  <c r="AT51" i="13"/>
  <c r="AS26" i="13"/>
  <c r="AR27" i="13" s="1"/>
  <c r="AQ28" i="13" s="1"/>
  <c r="AP29" i="13" s="1"/>
  <c r="AS24" i="13"/>
  <c r="AU84" i="13"/>
  <c r="AT85" i="13" s="1"/>
  <c r="AS86" i="13" s="1"/>
  <c r="AR87" i="13" s="1"/>
  <c r="AQ88" i="13" s="1"/>
  <c r="AP89" i="13" s="1"/>
  <c r="AU82" i="13"/>
  <c r="AT43" i="13"/>
  <c r="AS44" i="13" s="1"/>
  <c r="AR45" i="13" s="1"/>
  <c r="AQ46" i="13" s="1"/>
  <c r="AT41" i="13"/>
  <c r="AU56" i="13"/>
  <c r="AT57" i="13" s="1"/>
  <c r="AS58" i="13" s="1"/>
  <c r="AR59" i="13" s="1"/>
  <c r="AQ60" i="13" s="1"/>
  <c r="AP61" i="13" s="1"/>
  <c r="AO62" i="13" s="1"/>
  <c r="AN63" i="13" s="1"/>
  <c r="AT73" i="13"/>
  <c r="AS74" i="13" s="1"/>
  <c r="AR75" i="13" s="1"/>
  <c r="AQ76" i="13" s="1"/>
  <c r="AT71" i="13"/>
  <c r="AT61" i="12"/>
  <c r="AS62" i="12" s="1"/>
  <c r="AR63" i="12" s="1"/>
  <c r="AQ64" i="12" s="1"/>
  <c r="AT59" i="12"/>
  <c r="AU40" i="12"/>
  <c r="AT41" i="12" s="1"/>
  <c r="AS42" i="12" s="1"/>
  <c r="AR43" i="12" s="1"/>
  <c r="AQ44" i="12" s="1"/>
  <c r="AU38" i="12"/>
  <c r="AS90" i="12"/>
  <c r="AR91" i="12" s="1"/>
  <c r="AQ92" i="12" s="1"/>
  <c r="AP93" i="12" s="1"/>
  <c r="AO94" i="12" s="1"/>
  <c r="AS88" i="12"/>
  <c r="AT51" i="12"/>
  <c r="AS52" i="12" s="1"/>
  <c r="AR53" i="12" s="1"/>
  <c r="AQ54" i="12" s="1"/>
  <c r="AT49" i="12"/>
  <c r="AT71" i="12"/>
  <c r="AS72" i="12" s="1"/>
  <c r="AR73" i="12" s="1"/>
  <c r="AT69" i="12"/>
  <c r="AU18" i="12"/>
  <c r="AT19" i="12" s="1"/>
  <c r="AS20" i="12" s="1"/>
  <c r="AR21" i="12" s="1"/>
  <c r="AQ22" i="12" s="1"/>
  <c r="AP23" i="12" s="1"/>
  <c r="AU16" i="12"/>
  <c r="AT79" i="12"/>
  <c r="AS80" i="12" s="1"/>
  <c r="AR81" i="12" s="1"/>
  <c r="AQ82" i="12" s="1"/>
  <c r="AP83" i="12" s="1"/>
  <c r="AT77" i="12"/>
  <c r="AU32" i="12"/>
  <c r="AT33" i="12" s="1"/>
  <c r="AS34" i="12" s="1"/>
  <c r="AU30" i="12"/>
  <c r="AT79" i="11"/>
  <c r="AS80" i="11" s="1"/>
  <c r="AR81" i="11" s="1"/>
  <c r="AT77" i="11"/>
  <c r="AV29" i="11"/>
  <c r="AU30" i="11" s="1"/>
  <c r="AT31" i="11" s="1"/>
  <c r="AS32" i="11" s="1"/>
  <c r="AR33" i="11" s="1"/>
  <c r="AQ34" i="11" s="1"/>
  <c r="AP35" i="11" s="1"/>
  <c r="AO36" i="11" s="1"/>
  <c r="AV27" i="11"/>
  <c r="AT65" i="11"/>
  <c r="AS66" i="11" s="1"/>
  <c r="AR67" i="11" s="1"/>
  <c r="AT63" i="11"/>
  <c r="AT87" i="11"/>
  <c r="AS88" i="11" s="1"/>
  <c r="AR89" i="11" s="1"/>
  <c r="AT85" i="11"/>
  <c r="AU16" i="11"/>
  <c r="AT17" i="11" s="1"/>
  <c r="AU14" i="11"/>
  <c r="AR69" i="11"/>
  <c r="AQ70" i="11" s="1"/>
  <c r="AP71" i="11" s="1"/>
  <c r="AU46" i="11"/>
  <c r="AT47" i="11" s="1"/>
  <c r="AS48" i="11" s="1"/>
  <c r="AR49" i="11" s="1"/>
  <c r="AQ50" i="11" s="1"/>
  <c r="AU44" i="11"/>
  <c r="AT95" i="11"/>
  <c r="AS96" i="11" s="1"/>
  <c r="AR97" i="11" s="1"/>
  <c r="AT93" i="11"/>
  <c r="AT57" i="11"/>
  <c r="AS58" i="11" s="1"/>
  <c r="AR59" i="11" s="1"/>
  <c r="AT55" i="11"/>
  <c r="AT19" i="11"/>
  <c r="AS20" i="11" s="1"/>
  <c r="AR21" i="11" s="1"/>
  <c r="AR97" i="9"/>
  <c r="AR95" i="9"/>
  <c r="AV17" i="9"/>
  <c r="AU18" i="9" s="1"/>
  <c r="AT19" i="9" s="1"/>
  <c r="AS20" i="9" s="1"/>
  <c r="AR21" i="9" s="1"/>
  <c r="AQ22" i="9" s="1"/>
  <c r="AP23" i="9" s="1"/>
  <c r="AO24" i="9" s="1"/>
  <c r="AV15" i="9"/>
  <c r="AT41" i="9"/>
  <c r="AT39" i="9"/>
  <c r="AU46" i="9"/>
  <c r="AT47" i="9" s="1"/>
  <c r="AS48" i="9" s="1"/>
  <c r="AR49" i="9" s="1"/>
  <c r="AQ50" i="9" s="1"/>
  <c r="AU44" i="9"/>
  <c r="AU84" i="9"/>
  <c r="AT85" i="9" s="1"/>
  <c r="AS86" i="9" s="1"/>
  <c r="AR87" i="9" s="1"/>
  <c r="AQ88" i="9" s="1"/>
  <c r="AP89" i="9" s="1"/>
  <c r="AO90" i="9" s="1"/>
  <c r="AU82" i="9"/>
  <c r="AT33" i="9"/>
  <c r="AS34" i="9" s="1"/>
  <c r="AR35" i="9" s="1"/>
  <c r="AT31" i="9"/>
  <c r="AT43" i="9"/>
  <c r="AS68" i="9"/>
  <c r="AR69" i="9" s="1"/>
  <c r="AQ70" i="9" s="1"/>
  <c r="AP71" i="9" s="1"/>
  <c r="AO72" i="9" s="1"/>
  <c r="AN73" i="9" s="1"/>
  <c r="AR67" i="9"/>
  <c r="AQ68" i="9" s="1"/>
  <c r="AP69" i="9" s="1"/>
  <c r="AO70" i="9" s="1"/>
  <c r="AN71" i="9" s="1"/>
  <c r="AM72" i="9" s="1"/>
  <c r="AR65" i="9"/>
  <c r="AU58" i="9"/>
  <c r="AT59" i="9" s="1"/>
  <c r="AS60" i="9" s="1"/>
  <c r="AR61" i="9" s="1"/>
  <c r="AQ62" i="9" s="1"/>
  <c r="AU56" i="9"/>
  <c r="AT23" i="8"/>
  <c r="AU66" i="8"/>
  <c r="AT25" i="8"/>
  <c r="AU50" i="8"/>
  <c r="AT51" i="8" s="1"/>
  <c r="AS52" i="8" s="1"/>
  <c r="AV11" i="8"/>
  <c r="AU12" i="8" s="1"/>
  <c r="AT13" i="8" s="1"/>
  <c r="AV93" i="8"/>
  <c r="AU94" i="8" s="1"/>
  <c r="AV91" i="8"/>
  <c r="AS24" i="8"/>
  <c r="AV19" i="8"/>
  <c r="AU20" i="8" s="1"/>
  <c r="AT21" i="8" s="1"/>
  <c r="AS22" i="8" s="1"/>
  <c r="AU100" i="8"/>
  <c r="AT57" i="8"/>
  <c r="AT55" i="8"/>
  <c r="AT33" i="8"/>
  <c r="AW42" i="8"/>
  <c r="AV43" i="8" s="1"/>
  <c r="AU44" i="8" s="1"/>
  <c r="AW40" i="8"/>
  <c r="AU10" i="8"/>
  <c r="AT11" i="8" s="1"/>
  <c r="AS12" i="8" s="1"/>
  <c r="AU8" i="8"/>
  <c r="AV71" i="8"/>
  <c r="AU72" i="8" s="1"/>
  <c r="AV69" i="8"/>
  <c r="AU46" i="8"/>
  <c r="AT47" i="8" s="1"/>
  <c r="AV77" i="8"/>
  <c r="AU78" i="8" s="1"/>
  <c r="AT79" i="8" s="1"/>
  <c r="AS80" i="8" s="1"/>
  <c r="AR81" i="8" s="1"/>
  <c r="AV75" i="8"/>
  <c r="AU30" i="8"/>
  <c r="AT31" i="8" s="1"/>
  <c r="AS32" i="8" s="1"/>
  <c r="AU28" i="8"/>
  <c r="AU98" i="8"/>
  <c r="AT99" i="8" s="1"/>
  <c r="AU96" i="8"/>
  <c r="AU18" i="8"/>
  <c r="AT19" i="8" s="1"/>
  <c r="AS20" i="8" s="1"/>
  <c r="AR21" i="8" s="1"/>
  <c r="AU16" i="8"/>
  <c r="AU88" i="8"/>
  <c r="AU86" i="8"/>
  <c r="AU36" i="8"/>
  <c r="AV63" i="8"/>
  <c r="AU64" i="8" s="1"/>
  <c r="AT65" i="8" s="1"/>
  <c r="AV61" i="8"/>
  <c r="AX39" i="6"/>
  <c r="AW40" i="6" s="1"/>
  <c r="AV63" i="6"/>
  <c r="AU64" i="6" s="1"/>
  <c r="AT65" i="6" s="1"/>
  <c r="AV61" i="6"/>
  <c r="AY22" i="6"/>
  <c r="AY48" i="6"/>
  <c r="AX49" i="6" s="1"/>
  <c r="AW50" i="6" s="1"/>
  <c r="AV51" i="6" s="1"/>
  <c r="AU52" i="6" s="1"/>
  <c r="AT53" i="6" s="1"/>
  <c r="AS54" i="6" s="1"/>
  <c r="AR55" i="6" s="1"/>
  <c r="T4" i="4"/>
  <c r="AU98" i="6"/>
  <c r="AT99" i="6" s="1"/>
  <c r="AX43" i="6"/>
  <c r="AW44" i="6" s="1"/>
  <c r="AY40" i="6"/>
  <c r="AX41" i="6" s="1"/>
  <c r="AY44" i="6"/>
  <c r="AX45" i="6" s="1"/>
  <c r="AW72" i="6"/>
  <c r="AV73" i="6" s="1"/>
  <c r="AU74" i="6" s="1"/>
  <c r="AT75" i="6" s="1"/>
  <c r="AW70" i="6"/>
  <c r="AY30" i="6"/>
  <c r="AX31" i="6" s="1"/>
  <c r="AW32" i="6" s="1"/>
  <c r="AY14" i="6"/>
  <c r="AW92" i="6"/>
  <c r="AW84" i="6"/>
  <c r="AV85" i="6" s="1"/>
  <c r="AY36" i="6"/>
  <c r="AX37" i="6" s="1"/>
  <c r="AW38" i="6" s="1"/>
  <c r="AV39" i="6" s="1"/>
  <c r="AV95" i="6"/>
  <c r="AU96" i="6" s="1"/>
  <c r="AT97" i="6" s="1"/>
  <c r="AS98" i="6" s="1"/>
  <c r="AY24" i="6"/>
  <c r="AX25" i="6" s="1"/>
  <c r="AW26" i="6" s="1"/>
  <c r="AY16" i="6"/>
  <c r="AX17" i="6" s="1"/>
  <c r="AY8" i="6"/>
  <c r="AX9" i="6" s="1"/>
  <c r="AW82" i="6"/>
  <c r="AW80" i="6"/>
  <c r="AX15" i="6"/>
  <c r="AW16" i="6" s="1"/>
  <c r="AV87" i="6"/>
  <c r="AY20" i="6"/>
  <c r="AX21" i="6" s="1"/>
  <c r="AY12" i="6"/>
  <c r="AX13" i="6" s="1"/>
  <c r="AW14" i="6" s="1"/>
  <c r="AV15" i="6" s="1"/>
  <c r="AY4" i="6"/>
  <c r="AX5" i="6" s="1"/>
  <c r="S7" i="4"/>
  <c r="S5" i="4"/>
  <c r="R6" i="4" s="1"/>
  <c r="T36" i="4"/>
  <c r="T12" i="4"/>
  <c r="T32" i="4"/>
  <c r="S33" i="4" s="1"/>
  <c r="T18" i="4"/>
  <c r="S19" i="4" s="1"/>
  <c r="R20" i="4" s="1"/>
  <c r="T48" i="4"/>
  <c r="S49" i="4" s="1"/>
  <c r="R50" i="4" s="1"/>
  <c r="Q51" i="4" s="1"/>
  <c r="R52" i="4"/>
  <c r="T46" i="4"/>
  <c r="S25" i="4"/>
  <c r="R24" i="4" s="1"/>
  <c r="R22" i="4"/>
  <c r="Q21" i="4" s="1"/>
  <c r="T10" i="4"/>
  <c r="AS58" i="16" l="1"/>
  <c r="AR59" i="16" s="1"/>
  <c r="AQ60" i="16" s="1"/>
  <c r="AP61" i="16" s="1"/>
  <c r="AO62" i="16" s="1"/>
  <c r="AS56" i="16"/>
  <c r="AS70" i="16"/>
  <c r="AR71" i="16" s="1"/>
  <c r="AQ72" i="16" s="1"/>
  <c r="AS68" i="16"/>
  <c r="AQ16" i="16"/>
  <c r="AP17" i="16" s="1"/>
  <c r="AO18" i="16" s="1"/>
  <c r="AN19" i="16" s="1"/>
  <c r="AM20" i="16" s="1"/>
  <c r="AL21" i="16" s="1"/>
  <c r="AK22" i="16" s="1"/>
  <c r="AQ14" i="16"/>
  <c r="AQ32" i="16"/>
  <c r="AP33" i="16" s="1"/>
  <c r="AO34" i="16" s="1"/>
  <c r="AN35" i="16" s="1"/>
  <c r="AM36" i="16" s="1"/>
  <c r="AL37" i="16" s="1"/>
  <c r="AQ30" i="16"/>
  <c r="AO36" i="16"/>
  <c r="AN37" i="16" s="1"/>
  <c r="AM38" i="16" s="1"/>
  <c r="AS78" i="16"/>
  <c r="AR79" i="16" s="1"/>
  <c r="AQ80" i="16" s="1"/>
  <c r="AP81" i="16" s="1"/>
  <c r="AO82" i="16" s="1"/>
  <c r="AN83" i="16" s="1"/>
  <c r="AM84" i="16" s="1"/>
  <c r="AL85" i="16" s="1"/>
  <c r="AK86" i="16" s="1"/>
  <c r="AJ87" i="16" s="1"/>
  <c r="AS76" i="16"/>
  <c r="AT49" i="16"/>
  <c r="AS50" i="16" s="1"/>
  <c r="AR51" i="16" s="1"/>
  <c r="AQ52" i="16" s="1"/>
  <c r="AT47" i="16"/>
  <c r="AQ82" i="16"/>
  <c r="AP83" i="16" s="1"/>
  <c r="AO84" i="16" s="1"/>
  <c r="AN85" i="16" s="1"/>
  <c r="AM86" i="16" s="1"/>
  <c r="AL87" i="16" s="1"/>
  <c r="AK88" i="16" s="1"/>
  <c r="AJ89" i="16" s="1"/>
  <c r="AR33" i="15"/>
  <c r="AR31" i="15"/>
  <c r="AQ50" i="15"/>
  <c r="AP51" i="15" s="1"/>
  <c r="AO52" i="15" s="1"/>
  <c r="AN53" i="15" s="1"/>
  <c r="AQ48" i="15"/>
  <c r="AR15" i="15"/>
  <c r="AQ16" i="15" s="1"/>
  <c r="AP17" i="15" s="1"/>
  <c r="AO18" i="15" s="1"/>
  <c r="AN19" i="15" s="1"/>
  <c r="AM20" i="15" s="1"/>
  <c r="AL21" i="15" s="1"/>
  <c r="AK22" i="15" s="1"/>
  <c r="AR13" i="15"/>
  <c r="AR35" i="15"/>
  <c r="AS38" i="15"/>
  <c r="AR39" i="15" s="1"/>
  <c r="AQ40" i="15" s="1"/>
  <c r="AP41" i="15" s="1"/>
  <c r="AO42" i="15" s="1"/>
  <c r="AN43" i="15" s="1"/>
  <c r="AQ90" i="15"/>
  <c r="AP91" i="15" s="1"/>
  <c r="AO92" i="15" s="1"/>
  <c r="AN93" i="15" s="1"/>
  <c r="AQ88" i="15"/>
  <c r="AS78" i="15"/>
  <c r="AR79" i="15" s="1"/>
  <c r="AQ80" i="15" s="1"/>
  <c r="AP81" i="15" s="1"/>
  <c r="AO82" i="15" s="1"/>
  <c r="AN83" i="15" s="1"/>
  <c r="AS76" i="15"/>
  <c r="AS70" i="15"/>
  <c r="AR71" i="15" s="1"/>
  <c r="AQ72" i="15" s="1"/>
  <c r="AS68" i="15"/>
  <c r="AS62" i="15"/>
  <c r="AR63" i="15" s="1"/>
  <c r="AQ64" i="15" s="1"/>
  <c r="AS60" i="15"/>
  <c r="AR25" i="13"/>
  <c r="AQ26" i="13" s="1"/>
  <c r="AP27" i="13" s="1"/>
  <c r="AO28" i="13" s="1"/>
  <c r="AR23" i="13"/>
  <c r="AS96" i="13"/>
  <c r="AR97" i="13" s="1"/>
  <c r="AS94" i="13"/>
  <c r="AS52" i="13"/>
  <c r="AS50" i="13"/>
  <c r="AR35" i="13"/>
  <c r="AQ36" i="13" s="1"/>
  <c r="AR33" i="13"/>
  <c r="AS72" i="13"/>
  <c r="AR73" i="13" s="1"/>
  <c r="AQ74" i="13" s="1"/>
  <c r="AP75" i="13" s="1"/>
  <c r="AS70" i="13"/>
  <c r="AT83" i="13"/>
  <c r="AS84" i="13" s="1"/>
  <c r="AR85" i="13" s="1"/>
  <c r="AQ86" i="13" s="1"/>
  <c r="AP87" i="13" s="1"/>
  <c r="AO88" i="13" s="1"/>
  <c r="AT81" i="13"/>
  <c r="AS42" i="13"/>
  <c r="AR43" i="13" s="1"/>
  <c r="AQ44" i="13" s="1"/>
  <c r="AP45" i="13" s="1"/>
  <c r="AS40" i="13"/>
  <c r="AT55" i="13"/>
  <c r="AS56" i="13" s="1"/>
  <c r="AR57" i="13" s="1"/>
  <c r="AQ58" i="13" s="1"/>
  <c r="AP59" i="13" s="1"/>
  <c r="AO60" i="13" s="1"/>
  <c r="AN61" i="13" s="1"/>
  <c r="AM62" i="13" s="1"/>
  <c r="AS54" i="13"/>
  <c r="AR55" i="13" s="1"/>
  <c r="AQ56" i="13" s="1"/>
  <c r="AP57" i="13" s="1"/>
  <c r="AO58" i="13" s="1"/>
  <c r="AN59" i="13" s="1"/>
  <c r="AM60" i="13" s="1"/>
  <c r="AL61" i="13" s="1"/>
  <c r="AS10" i="13"/>
  <c r="AR11" i="13" s="1"/>
  <c r="AQ12" i="13" s="1"/>
  <c r="AP13" i="13" s="1"/>
  <c r="AO14" i="13" s="1"/>
  <c r="AN15" i="13" s="1"/>
  <c r="AM16" i="13" s="1"/>
  <c r="AS70" i="12"/>
  <c r="AR71" i="12" s="1"/>
  <c r="AQ72" i="12" s="1"/>
  <c r="AS68" i="12"/>
  <c r="AS78" i="12"/>
  <c r="AR79" i="12" s="1"/>
  <c r="AQ80" i="12" s="1"/>
  <c r="AP81" i="12" s="1"/>
  <c r="AO82" i="12" s="1"/>
  <c r="AS76" i="12"/>
  <c r="AT39" i="12"/>
  <c r="AS40" i="12" s="1"/>
  <c r="AR41" i="12" s="1"/>
  <c r="AQ42" i="12" s="1"/>
  <c r="AP43" i="12" s="1"/>
  <c r="AT37" i="12"/>
  <c r="AT31" i="12"/>
  <c r="AS32" i="12" s="1"/>
  <c r="AR33" i="12" s="1"/>
  <c r="AT29" i="12"/>
  <c r="AT17" i="12"/>
  <c r="AS18" i="12" s="1"/>
  <c r="AR19" i="12" s="1"/>
  <c r="AQ20" i="12" s="1"/>
  <c r="AP21" i="12" s="1"/>
  <c r="AO22" i="12" s="1"/>
  <c r="AT15" i="12"/>
  <c r="AR89" i="12"/>
  <c r="AQ90" i="12" s="1"/>
  <c r="AP91" i="12" s="1"/>
  <c r="AO92" i="12" s="1"/>
  <c r="AN93" i="12" s="1"/>
  <c r="AR87" i="12"/>
  <c r="AS60" i="12"/>
  <c r="AR61" i="12" s="1"/>
  <c r="AQ62" i="12" s="1"/>
  <c r="AP63" i="12" s="1"/>
  <c r="AS58" i="12"/>
  <c r="AS50" i="12"/>
  <c r="AR51" i="12" s="1"/>
  <c r="AQ52" i="12" s="1"/>
  <c r="AP53" i="12" s="1"/>
  <c r="AS48" i="12"/>
  <c r="AT15" i="11"/>
  <c r="AS16" i="11" s="1"/>
  <c r="AR17" i="11" s="1"/>
  <c r="AQ18" i="11" s="1"/>
  <c r="AP19" i="11" s="1"/>
  <c r="AT13" i="11"/>
  <c r="AS64" i="11"/>
  <c r="AR65" i="11" s="1"/>
  <c r="AQ66" i="11" s="1"/>
  <c r="AS62" i="11"/>
  <c r="AU28" i="11"/>
  <c r="AT29" i="11" s="1"/>
  <c r="AS30" i="11" s="1"/>
  <c r="AR31" i="11" s="1"/>
  <c r="AQ32" i="11" s="1"/>
  <c r="AP33" i="11" s="1"/>
  <c r="AO34" i="11" s="1"/>
  <c r="AN35" i="11" s="1"/>
  <c r="AU26" i="11"/>
  <c r="AS78" i="11"/>
  <c r="AR79" i="11" s="1"/>
  <c r="AQ80" i="11" s="1"/>
  <c r="AS76" i="11"/>
  <c r="AT45" i="11"/>
  <c r="AS46" i="11" s="1"/>
  <c r="AR47" i="11" s="1"/>
  <c r="AQ48" i="11" s="1"/>
  <c r="AP49" i="11" s="1"/>
  <c r="AT43" i="11"/>
  <c r="AS18" i="11"/>
  <c r="AR19" i="11" s="1"/>
  <c r="AQ20" i="11" s="1"/>
  <c r="AQ68" i="11"/>
  <c r="AP69" i="11" s="1"/>
  <c r="AO70" i="11" s="1"/>
  <c r="AS56" i="11"/>
  <c r="AR57" i="11" s="1"/>
  <c r="AQ58" i="11" s="1"/>
  <c r="AS54" i="11"/>
  <c r="AS94" i="11"/>
  <c r="AR95" i="11" s="1"/>
  <c r="AQ96" i="11" s="1"/>
  <c r="AS92" i="11"/>
  <c r="AS86" i="11"/>
  <c r="AR87" i="11" s="1"/>
  <c r="AQ88" i="11" s="1"/>
  <c r="AS84" i="11"/>
  <c r="AT57" i="9"/>
  <c r="AS58" i="9" s="1"/>
  <c r="AR59" i="9" s="1"/>
  <c r="AQ60" i="9" s="1"/>
  <c r="AP61" i="9" s="1"/>
  <c r="AT55" i="9"/>
  <c r="AT83" i="9"/>
  <c r="AS84" i="9" s="1"/>
  <c r="AR85" i="9" s="1"/>
  <c r="AQ86" i="9" s="1"/>
  <c r="AP87" i="9" s="1"/>
  <c r="AO88" i="9" s="1"/>
  <c r="AN89" i="9" s="1"/>
  <c r="AT81" i="9"/>
  <c r="AS40" i="9"/>
  <c r="AR41" i="9" s="1"/>
  <c r="AS38" i="9"/>
  <c r="AQ96" i="9"/>
  <c r="AQ94" i="9"/>
  <c r="AS42" i="9"/>
  <c r="AT45" i="9"/>
  <c r="AS46" i="9" s="1"/>
  <c r="AR47" i="9" s="1"/>
  <c r="AQ48" i="9" s="1"/>
  <c r="AP49" i="9" s="1"/>
  <c r="AU16" i="9"/>
  <c r="AT17" i="9" s="1"/>
  <c r="AS18" i="9" s="1"/>
  <c r="AR19" i="9" s="1"/>
  <c r="AQ20" i="9" s="1"/>
  <c r="AP21" i="9" s="1"/>
  <c r="AO22" i="9" s="1"/>
  <c r="AN23" i="9" s="1"/>
  <c r="AU14" i="9"/>
  <c r="AS32" i="9"/>
  <c r="AR33" i="9" s="1"/>
  <c r="AQ34" i="9" s="1"/>
  <c r="AS30" i="9"/>
  <c r="AQ66" i="9"/>
  <c r="AP67" i="9" s="1"/>
  <c r="AO68" i="9" s="1"/>
  <c r="AN69" i="9" s="1"/>
  <c r="AM70" i="9" s="1"/>
  <c r="AL71" i="9" s="1"/>
  <c r="AQ64" i="9"/>
  <c r="AP65" i="9" s="1"/>
  <c r="AO66" i="9" s="1"/>
  <c r="AN67" i="9" s="1"/>
  <c r="AM68" i="9" s="1"/>
  <c r="AL69" i="9" s="1"/>
  <c r="AK70" i="9" s="1"/>
  <c r="AU76" i="8"/>
  <c r="AT77" i="8" s="1"/>
  <c r="AS78" i="8" s="1"/>
  <c r="AR79" i="8" s="1"/>
  <c r="AQ80" i="8" s="1"/>
  <c r="AR23" i="8"/>
  <c r="AQ22" i="8" s="1"/>
  <c r="AT49" i="8"/>
  <c r="AS50" i="8" s="1"/>
  <c r="AR51" i="8" s="1"/>
  <c r="AU92" i="8"/>
  <c r="AT93" i="8" s="1"/>
  <c r="AU90" i="8"/>
  <c r="AT89" i="8" s="1"/>
  <c r="AS56" i="8"/>
  <c r="AS54" i="8"/>
  <c r="AU74" i="8"/>
  <c r="AT9" i="8"/>
  <c r="AS10" i="8" s="1"/>
  <c r="AR11" i="8" s="1"/>
  <c r="AU62" i="8"/>
  <c r="AT63" i="8" s="1"/>
  <c r="AS64" i="8" s="1"/>
  <c r="AU60" i="8"/>
  <c r="AT17" i="8"/>
  <c r="AS18" i="8" s="1"/>
  <c r="AR19" i="8" s="1"/>
  <c r="AQ20" i="8" s="1"/>
  <c r="AT15" i="8"/>
  <c r="AU70" i="8"/>
  <c r="AT71" i="8" s="1"/>
  <c r="AU68" i="8"/>
  <c r="AT87" i="8"/>
  <c r="AT85" i="8"/>
  <c r="AT35" i="8"/>
  <c r="AT97" i="8"/>
  <c r="AS98" i="8" s="1"/>
  <c r="AT95" i="8"/>
  <c r="AV41" i="8"/>
  <c r="AU42" i="8" s="1"/>
  <c r="AT43" i="8" s="1"/>
  <c r="AV39" i="8"/>
  <c r="AT29" i="8"/>
  <c r="AS30" i="8" s="1"/>
  <c r="AR31" i="8" s="1"/>
  <c r="AT27" i="8"/>
  <c r="AT45" i="8"/>
  <c r="AS46" i="8" s="1"/>
  <c r="AX29" i="6"/>
  <c r="AW30" i="6" s="1"/>
  <c r="AV31" i="6" s="1"/>
  <c r="AV93" i="6"/>
  <c r="AU94" i="6" s="1"/>
  <c r="AT95" i="6" s="1"/>
  <c r="AS96" i="6" s="1"/>
  <c r="AR97" i="6" s="1"/>
  <c r="AV91" i="6"/>
  <c r="AU62" i="6"/>
  <c r="AT63" i="6" s="1"/>
  <c r="AS64" i="6" s="1"/>
  <c r="AU60" i="6"/>
  <c r="AX23" i="6"/>
  <c r="AW24" i="6" s="1"/>
  <c r="AV25" i="6" s="1"/>
  <c r="AX47" i="6"/>
  <c r="AW48" i="6" s="1"/>
  <c r="AV49" i="6" s="1"/>
  <c r="AU50" i="6" s="1"/>
  <c r="AT51" i="6" s="1"/>
  <c r="AS52" i="6" s="1"/>
  <c r="AR53" i="6" s="1"/>
  <c r="AQ54" i="6" s="1"/>
  <c r="AV71" i="6"/>
  <c r="AU72" i="6" s="1"/>
  <c r="AT73" i="6" s="1"/>
  <c r="AS74" i="6" s="1"/>
  <c r="AV69" i="6"/>
  <c r="AW42" i="6"/>
  <c r="AV43" i="6" s="1"/>
  <c r="AV41" i="6"/>
  <c r="AU42" i="6" s="1"/>
  <c r="AX7" i="6"/>
  <c r="AW8" i="6" s="1"/>
  <c r="AV83" i="6"/>
  <c r="AU84" i="6" s="1"/>
  <c r="AT85" i="6" s="1"/>
  <c r="AS86" i="6" s="1"/>
  <c r="AX35" i="6"/>
  <c r="AU88" i="6"/>
  <c r="AU86" i="6"/>
  <c r="AT87" i="6" s="1"/>
  <c r="AX11" i="6"/>
  <c r="AW12" i="6" s="1"/>
  <c r="AV13" i="6" s="1"/>
  <c r="AU14" i="6" s="1"/>
  <c r="AW28" i="6"/>
  <c r="AV29" i="6" s="1"/>
  <c r="AU30" i="6" s="1"/>
  <c r="AV81" i="6"/>
  <c r="AU82" i="6" s="1"/>
  <c r="AT83" i="6" s="1"/>
  <c r="AV79" i="6"/>
  <c r="AW10" i="6"/>
  <c r="AV11" i="6" s="1"/>
  <c r="AU12" i="6" s="1"/>
  <c r="AT13" i="6" s="1"/>
  <c r="AX19" i="6"/>
  <c r="AW20" i="6" s="1"/>
  <c r="S11" i="4"/>
  <c r="S47" i="4"/>
  <c r="R48" i="4" s="1"/>
  <c r="Q49" i="4" s="1"/>
  <c r="P50" i="4" s="1"/>
  <c r="S37" i="4"/>
  <c r="R38" i="4" s="1"/>
  <c r="S35" i="4"/>
  <c r="Q23" i="4"/>
  <c r="P22" i="4" s="1"/>
  <c r="S9" i="4"/>
  <c r="AI88" i="16" l="1"/>
  <c r="AR77" i="16"/>
  <c r="AQ78" i="16" s="1"/>
  <c r="AP79" i="16" s="1"/>
  <c r="AO80" i="16" s="1"/>
  <c r="AN81" i="16" s="1"/>
  <c r="AM82" i="16" s="1"/>
  <c r="AL83" i="16" s="1"/>
  <c r="AK84" i="16" s="1"/>
  <c r="AJ85" i="16" s="1"/>
  <c r="AI86" i="16" s="1"/>
  <c r="AH87" i="16" s="1"/>
  <c r="AR75" i="16"/>
  <c r="AP15" i="16"/>
  <c r="AO16" i="16" s="1"/>
  <c r="AN17" i="16" s="1"/>
  <c r="AM18" i="16" s="1"/>
  <c r="AL19" i="16" s="1"/>
  <c r="AK20" i="16" s="1"/>
  <c r="AJ21" i="16" s="1"/>
  <c r="AP13" i="16"/>
  <c r="AO14" i="16" s="1"/>
  <c r="AN15" i="16" s="1"/>
  <c r="AM16" i="16" s="1"/>
  <c r="AL17" i="16" s="1"/>
  <c r="AK18" i="16" s="1"/>
  <c r="AJ19" i="16" s="1"/>
  <c r="AI20" i="16" s="1"/>
  <c r="AR57" i="16"/>
  <c r="AQ58" i="16" s="1"/>
  <c r="AP59" i="16" s="1"/>
  <c r="AO60" i="16" s="1"/>
  <c r="AN61" i="16" s="1"/>
  <c r="AR55" i="16"/>
  <c r="AS48" i="16"/>
  <c r="AR49" i="16" s="1"/>
  <c r="AQ50" i="16" s="1"/>
  <c r="AP51" i="16" s="1"/>
  <c r="AS46" i="16"/>
  <c r="AP31" i="16"/>
  <c r="AO32" i="16" s="1"/>
  <c r="AN33" i="16" s="1"/>
  <c r="AM34" i="16" s="1"/>
  <c r="AL35" i="16" s="1"/>
  <c r="AK36" i="16" s="1"/>
  <c r="AP29" i="16"/>
  <c r="AR69" i="16"/>
  <c r="AQ70" i="16" s="1"/>
  <c r="AP71" i="16" s="1"/>
  <c r="AR67" i="16"/>
  <c r="AR77" i="15"/>
  <c r="AQ78" i="15" s="1"/>
  <c r="AP79" i="15" s="1"/>
  <c r="AO80" i="15" s="1"/>
  <c r="AN81" i="15" s="1"/>
  <c r="AM82" i="15" s="1"/>
  <c r="AR75" i="15"/>
  <c r="AQ34" i="15"/>
  <c r="AP49" i="15"/>
  <c r="AO50" i="15" s="1"/>
  <c r="AN51" i="15" s="1"/>
  <c r="AM52" i="15" s="1"/>
  <c r="AP47" i="15"/>
  <c r="AR69" i="15"/>
  <c r="AQ70" i="15" s="1"/>
  <c r="AP71" i="15" s="1"/>
  <c r="AR67" i="15"/>
  <c r="AP89" i="15"/>
  <c r="AO90" i="15" s="1"/>
  <c r="AN91" i="15" s="1"/>
  <c r="AM92" i="15" s="1"/>
  <c r="AP87" i="15"/>
  <c r="AR61" i="15"/>
  <c r="AQ62" i="15" s="1"/>
  <c r="AP63" i="15" s="1"/>
  <c r="AR59" i="15"/>
  <c r="AQ14" i="15"/>
  <c r="AP15" i="15" s="1"/>
  <c r="AO16" i="15" s="1"/>
  <c r="AN17" i="15" s="1"/>
  <c r="AM18" i="15" s="1"/>
  <c r="AL19" i="15" s="1"/>
  <c r="AK20" i="15" s="1"/>
  <c r="AJ21" i="15" s="1"/>
  <c r="AQ12" i="15"/>
  <c r="AP13" i="15" s="1"/>
  <c r="AO14" i="15" s="1"/>
  <c r="AN15" i="15" s="1"/>
  <c r="AM16" i="15" s="1"/>
  <c r="AL17" i="15" s="1"/>
  <c r="AK18" i="15" s="1"/>
  <c r="AJ19" i="15" s="1"/>
  <c r="AI20" i="15" s="1"/>
  <c r="AQ32" i="15"/>
  <c r="AP33" i="15" s="1"/>
  <c r="AQ30" i="15"/>
  <c r="AR37" i="15"/>
  <c r="AQ38" i="15" s="1"/>
  <c r="AP39" i="15" s="1"/>
  <c r="AO40" i="15" s="1"/>
  <c r="AN41" i="15" s="1"/>
  <c r="AM42" i="15" s="1"/>
  <c r="AQ34" i="13"/>
  <c r="AP35" i="13" s="1"/>
  <c r="AQ32" i="13"/>
  <c r="AR71" i="13"/>
  <c r="AQ72" i="13" s="1"/>
  <c r="AP73" i="13" s="1"/>
  <c r="AO74" i="13" s="1"/>
  <c r="AR69" i="13"/>
  <c r="AQ24" i="13"/>
  <c r="AP25" i="13" s="1"/>
  <c r="AO26" i="13" s="1"/>
  <c r="AN27" i="13" s="1"/>
  <c r="AQ22" i="13"/>
  <c r="AR51" i="13"/>
  <c r="AR49" i="13"/>
  <c r="AR41" i="13"/>
  <c r="AQ42" i="13" s="1"/>
  <c r="AP43" i="13" s="1"/>
  <c r="AO44" i="13" s="1"/>
  <c r="AR39" i="13"/>
  <c r="AS82" i="13"/>
  <c r="AR83" i="13" s="1"/>
  <c r="AQ84" i="13" s="1"/>
  <c r="AP85" i="13" s="1"/>
  <c r="AO86" i="13" s="1"/>
  <c r="AN87" i="13" s="1"/>
  <c r="AS80" i="13"/>
  <c r="AR53" i="13"/>
  <c r="AQ54" i="13" s="1"/>
  <c r="AP55" i="13" s="1"/>
  <c r="AO56" i="13" s="1"/>
  <c r="AN57" i="13" s="1"/>
  <c r="AM58" i="13" s="1"/>
  <c r="AL59" i="13" s="1"/>
  <c r="AK60" i="13" s="1"/>
  <c r="AR95" i="13"/>
  <c r="AQ96" i="13" s="1"/>
  <c r="AR93" i="13"/>
  <c r="AR49" i="12"/>
  <c r="AQ50" i="12" s="1"/>
  <c r="AP51" i="12" s="1"/>
  <c r="AO52" i="12" s="1"/>
  <c r="AR47" i="12"/>
  <c r="AS30" i="12"/>
  <c r="AR31" i="12" s="1"/>
  <c r="AQ32" i="12" s="1"/>
  <c r="AS28" i="12"/>
  <c r="AR77" i="12"/>
  <c r="AQ78" i="12" s="1"/>
  <c r="AP79" i="12" s="1"/>
  <c r="AO80" i="12" s="1"/>
  <c r="AN81" i="12" s="1"/>
  <c r="AR75" i="12"/>
  <c r="AR69" i="12"/>
  <c r="AQ70" i="12" s="1"/>
  <c r="AP71" i="12" s="1"/>
  <c r="AR67" i="12"/>
  <c r="AQ88" i="12"/>
  <c r="AP89" i="12" s="1"/>
  <c r="AO90" i="12" s="1"/>
  <c r="AN91" i="12" s="1"/>
  <c r="AM92" i="12" s="1"/>
  <c r="AQ86" i="12"/>
  <c r="AR59" i="12"/>
  <c r="AQ60" i="12" s="1"/>
  <c r="AP61" i="12" s="1"/>
  <c r="AO62" i="12" s="1"/>
  <c r="AR57" i="12"/>
  <c r="AS16" i="12"/>
  <c r="AR17" i="12" s="1"/>
  <c r="AQ18" i="12" s="1"/>
  <c r="AP19" i="12" s="1"/>
  <c r="AO20" i="12" s="1"/>
  <c r="AN21" i="12" s="1"/>
  <c r="AS14" i="12"/>
  <c r="AS38" i="12"/>
  <c r="AR39" i="12" s="1"/>
  <c r="AQ40" i="12" s="1"/>
  <c r="AP41" i="12" s="1"/>
  <c r="AO42" i="12" s="1"/>
  <c r="AS36" i="12"/>
  <c r="AR77" i="11"/>
  <c r="AQ78" i="11" s="1"/>
  <c r="AP79" i="11" s="1"/>
  <c r="AR75" i="11"/>
  <c r="AR63" i="11"/>
  <c r="AQ64" i="11" s="1"/>
  <c r="AP65" i="11" s="1"/>
  <c r="AR61" i="11"/>
  <c r="AR93" i="11"/>
  <c r="AQ94" i="11" s="1"/>
  <c r="AP95" i="11" s="1"/>
  <c r="AR91" i="11"/>
  <c r="AS44" i="11"/>
  <c r="AR45" i="11" s="1"/>
  <c r="AQ46" i="11" s="1"/>
  <c r="AP47" i="11" s="1"/>
  <c r="AO48" i="11" s="1"/>
  <c r="AS42" i="11"/>
  <c r="AP67" i="11"/>
  <c r="AO68" i="11" s="1"/>
  <c r="AN69" i="11" s="1"/>
  <c r="AR55" i="11"/>
  <c r="AQ56" i="11" s="1"/>
  <c r="AP57" i="11" s="1"/>
  <c r="AR53" i="11"/>
  <c r="AR85" i="11"/>
  <c r="AQ86" i="11" s="1"/>
  <c r="AP87" i="11" s="1"/>
  <c r="AR83" i="11"/>
  <c r="AT27" i="11"/>
  <c r="AS28" i="11" s="1"/>
  <c r="AR29" i="11" s="1"/>
  <c r="AQ30" i="11" s="1"/>
  <c r="AP31" i="11" s="1"/>
  <c r="AO32" i="11" s="1"/>
  <c r="AN33" i="11" s="1"/>
  <c r="AM34" i="11" s="1"/>
  <c r="AT25" i="11"/>
  <c r="AS14" i="11"/>
  <c r="AR15" i="11" s="1"/>
  <c r="AQ16" i="11" s="1"/>
  <c r="AP17" i="11" s="1"/>
  <c r="AO18" i="11" s="1"/>
  <c r="AS12" i="11"/>
  <c r="AR31" i="9"/>
  <c r="AQ32" i="9" s="1"/>
  <c r="AP33" i="9" s="1"/>
  <c r="AR29" i="9"/>
  <c r="AR39" i="9"/>
  <c r="AQ40" i="9" s="1"/>
  <c r="AR37" i="9"/>
  <c r="AS44" i="9"/>
  <c r="AR45" i="9" s="1"/>
  <c r="AQ46" i="9" s="1"/>
  <c r="AP47" i="9" s="1"/>
  <c r="AO48" i="9" s="1"/>
  <c r="AP63" i="9"/>
  <c r="AO64" i="9" s="1"/>
  <c r="AN65" i="9" s="1"/>
  <c r="AM66" i="9" s="1"/>
  <c r="AL67" i="9" s="1"/>
  <c r="AK68" i="9" s="1"/>
  <c r="AJ69" i="9" s="1"/>
  <c r="AP95" i="9"/>
  <c r="AP93" i="9"/>
  <c r="AS82" i="9"/>
  <c r="AR83" i="9" s="1"/>
  <c r="AQ84" i="9" s="1"/>
  <c r="AP85" i="9" s="1"/>
  <c r="AO86" i="9" s="1"/>
  <c r="AN87" i="9" s="1"/>
  <c r="AM88" i="9" s="1"/>
  <c r="AS80" i="9"/>
  <c r="AS56" i="9"/>
  <c r="AR57" i="9" s="1"/>
  <c r="AQ58" i="9" s="1"/>
  <c r="AP59" i="9" s="1"/>
  <c r="AO60" i="9" s="1"/>
  <c r="AN61" i="9" s="1"/>
  <c r="AM62" i="9" s="1"/>
  <c r="AL63" i="9" s="1"/>
  <c r="AK64" i="9" s="1"/>
  <c r="AJ65" i="9" s="1"/>
  <c r="AI66" i="9" s="1"/>
  <c r="AH67" i="9" s="1"/>
  <c r="AS54" i="9"/>
  <c r="AT15" i="9"/>
  <c r="AS16" i="9" s="1"/>
  <c r="AR17" i="9" s="1"/>
  <c r="AQ18" i="9" s="1"/>
  <c r="AP19" i="9" s="1"/>
  <c r="AO20" i="9" s="1"/>
  <c r="AN21" i="9" s="1"/>
  <c r="AM22" i="9" s="1"/>
  <c r="AT13" i="9"/>
  <c r="AO62" i="9"/>
  <c r="AN63" i="9" s="1"/>
  <c r="AM64" i="9" s="1"/>
  <c r="AL65" i="9" s="1"/>
  <c r="AK66" i="9" s="1"/>
  <c r="AJ67" i="9" s="1"/>
  <c r="AI68" i="9" s="1"/>
  <c r="AS48" i="8"/>
  <c r="AR49" i="8" s="1"/>
  <c r="AQ50" i="8" s="1"/>
  <c r="AP21" i="8"/>
  <c r="AT75" i="8"/>
  <c r="AS76" i="8" s="1"/>
  <c r="AR77" i="8" s="1"/>
  <c r="AQ78" i="8" s="1"/>
  <c r="AP79" i="8" s="1"/>
  <c r="AS88" i="8"/>
  <c r="AT73" i="8"/>
  <c r="AS72" i="8"/>
  <c r="AT91" i="8"/>
  <c r="AS92" i="8" s="1"/>
  <c r="AR55" i="8"/>
  <c r="AR53" i="8"/>
  <c r="AU40" i="8"/>
  <c r="AT41" i="8" s="1"/>
  <c r="AS42" i="8" s="1"/>
  <c r="AU38" i="8"/>
  <c r="AS86" i="8"/>
  <c r="AS84" i="8"/>
  <c r="AT69" i="8"/>
  <c r="AS70" i="8" s="1"/>
  <c r="AT67" i="8"/>
  <c r="AS28" i="8"/>
  <c r="AR29" i="8" s="1"/>
  <c r="AQ30" i="8" s="1"/>
  <c r="AS26" i="8"/>
  <c r="AS96" i="8"/>
  <c r="AR97" i="8" s="1"/>
  <c r="AS94" i="8"/>
  <c r="AS16" i="8"/>
  <c r="AR17" i="8" s="1"/>
  <c r="AQ18" i="8" s="1"/>
  <c r="AP19" i="8" s="1"/>
  <c r="AO20" i="8" s="1"/>
  <c r="AS14" i="8"/>
  <c r="AS44" i="8"/>
  <c r="AR45" i="8" s="1"/>
  <c r="AT61" i="8"/>
  <c r="AS62" i="8" s="1"/>
  <c r="AR63" i="8" s="1"/>
  <c r="AT59" i="8"/>
  <c r="AS34" i="8"/>
  <c r="AW36" i="6"/>
  <c r="AV37" i="6" s="1"/>
  <c r="AU38" i="6" s="1"/>
  <c r="AT39" i="6" s="1"/>
  <c r="AS40" i="6" s="1"/>
  <c r="AW34" i="6"/>
  <c r="AS88" i="6"/>
  <c r="AU92" i="6"/>
  <c r="AT93" i="6" s="1"/>
  <c r="AS94" i="6" s="1"/>
  <c r="AR95" i="6" s="1"/>
  <c r="AQ96" i="6" s="1"/>
  <c r="AU90" i="6"/>
  <c r="AV27" i="6"/>
  <c r="AU28" i="6" s="1"/>
  <c r="AT29" i="6" s="1"/>
  <c r="R10" i="4"/>
  <c r="AT89" i="6"/>
  <c r="AU70" i="6"/>
  <c r="AT71" i="6" s="1"/>
  <c r="AS72" i="6" s="1"/>
  <c r="AR73" i="6" s="1"/>
  <c r="AU68" i="6"/>
  <c r="AW6" i="6"/>
  <c r="AV7" i="6" s="1"/>
  <c r="AS84" i="6"/>
  <c r="AR85" i="6" s="1"/>
  <c r="AW46" i="6"/>
  <c r="AW22" i="6"/>
  <c r="AV23" i="6" s="1"/>
  <c r="AU24" i="6" s="1"/>
  <c r="AT61" i="6"/>
  <c r="AS62" i="6" s="1"/>
  <c r="AR63" i="6" s="1"/>
  <c r="AT59" i="6"/>
  <c r="AU40" i="6"/>
  <c r="AT41" i="6" s="1"/>
  <c r="AV21" i="6"/>
  <c r="AU22" i="6" s="1"/>
  <c r="AT23" i="6" s="1"/>
  <c r="AU80" i="6"/>
  <c r="AT81" i="6" s="1"/>
  <c r="AS82" i="6" s="1"/>
  <c r="AR83" i="6" s="1"/>
  <c r="AQ84" i="6" s="1"/>
  <c r="AU78" i="6"/>
  <c r="AW18" i="6"/>
  <c r="AV9" i="6"/>
  <c r="AU26" i="6"/>
  <c r="R8" i="4"/>
  <c r="R36" i="4"/>
  <c r="Q37" i="4" s="1"/>
  <c r="R34" i="4"/>
  <c r="AQ68" i="16" l="1"/>
  <c r="AP69" i="16" s="1"/>
  <c r="AO70" i="16" s="1"/>
  <c r="AQ66" i="16"/>
  <c r="AO30" i="16"/>
  <c r="AN31" i="16" s="1"/>
  <c r="AM32" i="16" s="1"/>
  <c r="AL33" i="16" s="1"/>
  <c r="AK34" i="16" s="1"/>
  <c r="AJ35" i="16" s="1"/>
  <c r="AO28" i="16"/>
  <c r="AR47" i="16"/>
  <c r="AQ48" i="16" s="1"/>
  <c r="AP49" i="16" s="1"/>
  <c r="AO50" i="16" s="1"/>
  <c r="AR45" i="16"/>
  <c r="AQ56" i="16"/>
  <c r="AP57" i="16" s="1"/>
  <c r="AO58" i="16" s="1"/>
  <c r="AN59" i="16" s="1"/>
  <c r="AM60" i="16" s="1"/>
  <c r="AQ54" i="16"/>
  <c r="AQ76" i="16"/>
  <c r="AP77" i="16" s="1"/>
  <c r="AO78" i="16" s="1"/>
  <c r="AN79" i="16" s="1"/>
  <c r="AM80" i="16" s="1"/>
  <c r="AL81" i="16" s="1"/>
  <c r="AK82" i="16" s="1"/>
  <c r="AJ83" i="16" s="1"/>
  <c r="AI84" i="16" s="1"/>
  <c r="AH85" i="16" s="1"/>
  <c r="AG86" i="16" s="1"/>
  <c r="AQ74" i="16"/>
  <c r="AQ76" i="15"/>
  <c r="AP77" i="15" s="1"/>
  <c r="AO78" i="15" s="1"/>
  <c r="AN79" i="15" s="1"/>
  <c r="AM80" i="15" s="1"/>
  <c r="AL81" i="15" s="1"/>
  <c r="AQ74" i="15"/>
  <c r="AP31" i="15"/>
  <c r="AO32" i="15" s="1"/>
  <c r="AP29" i="15"/>
  <c r="AQ36" i="15"/>
  <c r="AP37" i="15" s="1"/>
  <c r="AO38" i="15" s="1"/>
  <c r="AN39" i="15" s="1"/>
  <c r="AM40" i="15" s="1"/>
  <c r="AL41" i="15" s="1"/>
  <c r="AQ68" i="15"/>
  <c r="AP69" i="15" s="1"/>
  <c r="AO70" i="15" s="1"/>
  <c r="AQ66" i="15"/>
  <c r="AQ60" i="15"/>
  <c r="AP61" i="15" s="1"/>
  <c r="AO62" i="15" s="1"/>
  <c r="AQ58" i="15"/>
  <c r="AO88" i="15"/>
  <c r="AN89" i="15" s="1"/>
  <c r="AM90" i="15" s="1"/>
  <c r="AL91" i="15" s="1"/>
  <c r="AO86" i="15"/>
  <c r="AO48" i="15"/>
  <c r="AN49" i="15" s="1"/>
  <c r="AM50" i="15" s="1"/>
  <c r="AL51" i="15" s="1"/>
  <c r="AO46" i="15"/>
  <c r="AR81" i="13"/>
  <c r="AQ82" i="13" s="1"/>
  <c r="AP83" i="13" s="1"/>
  <c r="AO84" i="13" s="1"/>
  <c r="AN85" i="13" s="1"/>
  <c r="AM86" i="13" s="1"/>
  <c r="AR79" i="13"/>
  <c r="AQ50" i="13"/>
  <c r="AQ48" i="13"/>
  <c r="AP23" i="13"/>
  <c r="AO24" i="13" s="1"/>
  <c r="AN25" i="13" s="1"/>
  <c r="AM26" i="13" s="1"/>
  <c r="AP21" i="13"/>
  <c r="AQ94" i="13"/>
  <c r="AP95" i="13" s="1"/>
  <c r="AQ92" i="13"/>
  <c r="AQ40" i="13"/>
  <c r="AP41" i="13" s="1"/>
  <c r="AO42" i="13" s="1"/>
  <c r="AN43" i="13" s="1"/>
  <c r="AQ38" i="13"/>
  <c r="AQ52" i="13"/>
  <c r="AP53" i="13" s="1"/>
  <c r="AO54" i="13" s="1"/>
  <c r="AN55" i="13" s="1"/>
  <c r="AM56" i="13" s="1"/>
  <c r="AL57" i="13" s="1"/>
  <c r="AK58" i="13" s="1"/>
  <c r="AJ59" i="13" s="1"/>
  <c r="AP33" i="13"/>
  <c r="AO34" i="13" s="1"/>
  <c r="AP31" i="13"/>
  <c r="AQ70" i="13"/>
  <c r="AP71" i="13" s="1"/>
  <c r="AO72" i="13" s="1"/>
  <c r="AN73" i="13" s="1"/>
  <c r="AQ68" i="13"/>
  <c r="AR71" i="8"/>
  <c r="AR47" i="8"/>
  <c r="AQ48" i="8" s="1"/>
  <c r="AP49" i="8" s="1"/>
  <c r="AQ46" i="8"/>
  <c r="AP47" i="8" s="1"/>
  <c r="AO48" i="8" s="1"/>
  <c r="AP87" i="12"/>
  <c r="AO88" i="12" s="1"/>
  <c r="AN89" i="12" s="1"/>
  <c r="AM90" i="12" s="1"/>
  <c r="AL91" i="12" s="1"/>
  <c r="AP85" i="12"/>
  <c r="AR37" i="12"/>
  <c r="AQ38" i="12" s="1"/>
  <c r="AP39" i="12" s="1"/>
  <c r="AO40" i="12" s="1"/>
  <c r="AN41" i="12" s="1"/>
  <c r="AR35" i="12"/>
  <c r="AQ76" i="12"/>
  <c r="AP77" i="12" s="1"/>
  <c r="AO78" i="12" s="1"/>
  <c r="AN79" i="12" s="1"/>
  <c r="AM80" i="12" s="1"/>
  <c r="AQ74" i="12"/>
  <c r="AQ58" i="12"/>
  <c r="AP59" i="12" s="1"/>
  <c r="AO60" i="12" s="1"/>
  <c r="AN61" i="12" s="1"/>
  <c r="AQ56" i="12"/>
  <c r="AQ68" i="12"/>
  <c r="AP69" i="12" s="1"/>
  <c r="AO70" i="12" s="1"/>
  <c r="AQ66" i="12"/>
  <c r="AR29" i="12"/>
  <c r="AQ30" i="12" s="1"/>
  <c r="AP31" i="12" s="1"/>
  <c r="AR27" i="12"/>
  <c r="AQ48" i="12"/>
  <c r="AP49" i="12" s="1"/>
  <c r="AO50" i="12" s="1"/>
  <c r="AN51" i="12" s="1"/>
  <c r="AQ46" i="12"/>
  <c r="AR15" i="12"/>
  <c r="AQ16" i="12" s="1"/>
  <c r="AP17" i="12" s="1"/>
  <c r="AO18" i="12" s="1"/>
  <c r="AN19" i="12" s="1"/>
  <c r="AM20" i="12" s="1"/>
  <c r="AR13" i="12"/>
  <c r="AQ84" i="11"/>
  <c r="AP85" i="11" s="1"/>
  <c r="AO86" i="11" s="1"/>
  <c r="AQ82" i="11"/>
  <c r="AQ92" i="11"/>
  <c r="AP93" i="11" s="1"/>
  <c r="AO94" i="11" s="1"/>
  <c r="AQ90" i="11"/>
  <c r="AO66" i="11"/>
  <c r="AN67" i="11" s="1"/>
  <c r="AM68" i="11" s="1"/>
  <c r="AQ76" i="11"/>
  <c r="AP77" i="11" s="1"/>
  <c r="AO78" i="11" s="1"/>
  <c r="AQ74" i="11"/>
  <c r="AQ54" i="11"/>
  <c r="AP55" i="11" s="1"/>
  <c r="AO56" i="11" s="1"/>
  <c r="AQ52" i="11"/>
  <c r="AR43" i="11"/>
  <c r="AQ44" i="11" s="1"/>
  <c r="AP45" i="11" s="1"/>
  <c r="AO46" i="11" s="1"/>
  <c r="AN47" i="11" s="1"/>
  <c r="AR41" i="11"/>
  <c r="AS26" i="11"/>
  <c r="AR27" i="11" s="1"/>
  <c r="AQ28" i="11" s="1"/>
  <c r="AP29" i="11" s="1"/>
  <c r="AO30" i="11" s="1"/>
  <c r="AN31" i="11" s="1"/>
  <c r="AM32" i="11" s="1"/>
  <c r="AL33" i="11" s="1"/>
  <c r="AS24" i="11"/>
  <c r="AR13" i="11"/>
  <c r="AQ14" i="11" s="1"/>
  <c r="AP15" i="11" s="1"/>
  <c r="AO16" i="11" s="1"/>
  <c r="AN17" i="11" s="1"/>
  <c r="AR11" i="11"/>
  <c r="AQ12" i="11" s="1"/>
  <c r="AP13" i="11" s="1"/>
  <c r="AO14" i="11" s="1"/>
  <c r="AN15" i="11" s="1"/>
  <c r="AM16" i="11" s="1"/>
  <c r="AQ62" i="11"/>
  <c r="AP63" i="11" s="1"/>
  <c r="AO64" i="11" s="1"/>
  <c r="AN65" i="11" s="1"/>
  <c r="AM66" i="11" s="1"/>
  <c r="AL67" i="11" s="1"/>
  <c r="AQ60" i="11"/>
  <c r="AS14" i="9"/>
  <c r="AR15" i="9" s="1"/>
  <c r="AQ16" i="9" s="1"/>
  <c r="AP17" i="9" s="1"/>
  <c r="AO18" i="9" s="1"/>
  <c r="AN19" i="9" s="1"/>
  <c r="AM20" i="9" s="1"/>
  <c r="AL21" i="9" s="1"/>
  <c r="AS12" i="9"/>
  <c r="AR55" i="9"/>
  <c r="AQ56" i="9" s="1"/>
  <c r="AP57" i="9" s="1"/>
  <c r="AO58" i="9" s="1"/>
  <c r="AN59" i="9" s="1"/>
  <c r="AM60" i="9" s="1"/>
  <c r="AL61" i="9" s="1"/>
  <c r="AK62" i="9" s="1"/>
  <c r="AJ63" i="9" s="1"/>
  <c r="AI64" i="9" s="1"/>
  <c r="AH65" i="9" s="1"/>
  <c r="AG66" i="9" s="1"/>
  <c r="AR53" i="9"/>
  <c r="AO94" i="9"/>
  <c r="AO92" i="9"/>
  <c r="AQ30" i="9"/>
  <c r="AP31" i="9" s="1"/>
  <c r="AO32" i="9" s="1"/>
  <c r="AQ28" i="9"/>
  <c r="AQ38" i="9"/>
  <c r="AP39" i="9" s="1"/>
  <c r="AQ36" i="9"/>
  <c r="AR81" i="9"/>
  <c r="AQ82" i="9" s="1"/>
  <c r="AP83" i="9" s="1"/>
  <c r="AO84" i="9" s="1"/>
  <c r="AN85" i="9" s="1"/>
  <c r="AM86" i="9" s="1"/>
  <c r="AL87" i="9" s="1"/>
  <c r="AR79" i="9"/>
  <c r="AR43" i="9"/>
  <c r="AS74" i="8"/>
  <c r="AR75" i="8" s="1"/>
  <c r="AQ76" i="8" s="1"/>
  <c r="AP77" i="8" s="1"/>
  <c r="AO78" i="8" s="1"/>
  <c r="AR87" i="8"/>
  <c r="AS90" i="8"/>
  <c r="AR91" i="8" s="1"/>
  <c r="AQ54" i="8"/>
  <c r="AQ52" i="8"/>
  <c r="AR95" i="8"/>
  <c r="AQ96" i="8" s="1"/>
  <c r="AR93" i="8"/>
  <c r="AR85" i="8"/>
  <c r="AR83" i="8"/>
  <c r="AS60" i="8"/>
  <c r="AR61" i="8" s="1"/>
  <c r="AQ62" i="8" s="1"/>
  <c r="AS58" i="8"/>
  <c r="AR33" i="8"/>
  <c r="AR15" i="8"/>
  <c r="AQ16" i="8" s="1"/>
  <c r="AP17" i="8" s="1"/>
  <c r="AO18" i="8" s="1"/>
  <c r="AN19" i="8" s="1"/>
  <c r="AR13" i="8"/>
  <c r="AS68" i="8"/>
  <c r="AR69" i="8" s="1"/>
  <c r="AQ70" i="8" s="1"/>
  <c r="AS66" i="8"/>
  <c r="AT39" i="8"/>
  <c r="AS40" i="8" s="1"/>
  <c r="AR41" i="8" s="1"/>
  <c r="AT37" i="8"/>
  <c r="AR27" i="8"/>
  <c r="AQ28" i="8" s="1"/>
  <c r="AP29" i="8" s="1"/>
  <c r="AR25" i="8"/>
  <c r="AR43" i="8"/>
  <c r="AQ44" i="8" s="1"/>
  <c r="AS60" i="6"/>
  <c r="AR61" i="6" s="1"/>
  <c r="AQ62" i="6" s="1"/>
  <c r="AS58" i="6"/>
  <c r="AT91" i="6"/>
  <c r="AS92" i="6" s="1"/>
  <c r="AR93" i="6" s="1"/>
  <c r="AQ94" i="6" s="1"/>
  <c r="AP95" i="6" s="1"/>
  <c r="AV35" i="6"/>
  <c r="AU36" i="6" s="1"/>
  <c r="AT37" i="6" s="1"/>
  <c r="AS38" i="6" s="1"/>
  <c r="AR39" i="6" s="1"/>
  <c r="AV33" i="6"/>
  <c r="Q35" i="4"/>
  <c r="P36" i="4" s="1"/>
  <c r="AV47" i="6"/>
  <c r="AU48" i="6" s="1"/>
  <c r="AT49" i="6" s="1"/>
  <c r="AS50" i="6" s="1"/>
  <c r="AR51" i="6" s="1"/>
  <c r="AQ52" i="6" s="1"/>
  <c r="AP53" i="6" s="1"/>
  <c r="AV45" i="6"/>
  <c r="AT69" i="6"/>
  <c r="AS70" i="6" s="1"/>
  <c r="AR71" i="6" s="1"/>
  <c r="AQ72" i="6" s="1"/>
  <c r="AT67" i="6"/>
  <c r="AR87" i="6"/>
  <c r="AV19" i="6"/>
  <c r="AU20" i="6" s="1"/>
  <c r="AT21" i="6" s="1"/>
  <c r="AS22" i="6" s="1"/>
  <c r="AV17" i="6"/>
  <c r="AT79" i="6"/>
  <c r="AS80" i="6" s="1"/>
  <c r="AR81" i="6" s="1"/>
  <c r="AQ82" i="6" s="1"/>
  <c r="AP83" i="6" s="1"/>
  <c r="AT77" i="6"/>
  <c r="AT27" i="6"/>
  <c r="AS28" i="6" s="1"/>
  <c r="AT25" i="6"/>
  <c r="AU10" i="6"/>
  <c r="AT11" i="6" s="1"/>
  <c r="AS12" i="6" s="1"/>
  <c r="AU8" i="6"/>
  <c r="Q9" i="4"/>
  <c r="Q7" i="4"/>
  <c r="P8" i="4" s="1"/>
  <c r="AP75" i="16" l="1"/>
  <c r="AO76" i="16" s="1"/>
  <c r="AN77" i="16" s="1"/>
  <c r="AM78" i="16" s="1"/>
  <c r="AL79" i="16" s="1"/>
  <c r="AK80" i="16" s="1"/>
  <c r="AJ81" i="16" s="1"/>
  <c r="AI82" i="16" s="1"/>
  <c r="AH83" i="16" s="1"/>
  <c r="AG84" i="16" s="1"/>
  <c r="AF85" i="16" s="1"/>
  <c r="AP73" i="16"/>
  <c r="AQ46" i="16"/>
  <c r="AP47" i="16" s="1"/>
  <c r="AO48" i="16" s="1"/>
  <c r="AN49" i="16" s="1"/>
  <c r="AQ44" i="16"/>
  <c r="AN29" i="16"/>
  <c r="AM30" i="16" s="1"/>
  <c r="AL31" i="16" s="1"/>
  <c r="AK32" i="16" s="1"/>
  <c r="AJ33" i="16" s="1"/>
  <c r="AI34" i="16" s="1"/>
  <c r="AN27" i="16"/>
  <c r="AP55" i="16"/>
  <c r="AO56" i="16" s="1"/>
  <c r="AN57" i="16" s="1"/>
  <c r="AM58" i="16" s="1"/>
  <c r="AL59" i="16" s="1"/>
  <c r="AP53" i="16"/>
  <c r="AP67" i="16"/>
  <c r="AO68" i="16" s="1"/>
  <c r="AN69" i="16" s="1"/>
  <c r="AP65" i="16"/>
  <c r="AP35" i="15"/>
  <c r="AP67" i="15"/>
  <c r="AO68" i="15" s="1"/>
  <c r="AN69" i="15" s="1"/>
  <c r="AP65" i="15"/>
  <c r="AO30" i="15"/>
  <c r="AN31" i="15" s="1"/>
  <c r="AO28" i="15"/>
  <c r="AP75" i="15"/>
  <c r="AO76" i="15" s="1"/>
  <c r="AN77" i="15" s="1"/>
  <c r="AM78" i="15" s="1"/>
  <c r="AL79" i="15" s="1"/>
  <c r="AK80" i="15" s="1"/>
  <c r="AP73" i="15"/>
  <c r="AN87" i="15"/>
  <c r="AM88" i="15" s="1"/>
  <c r="AL89" i="15" s="1"/>
  <c r="AK90" i="15" s="1"/>
  <c r="AN85" i="15"/>
  <c r="AN47" i="15"/>
  <c r="AM48" i="15" s="1"/>
  <c r="AL49" i="15" s="1"/>
  <c r="AK50" i="15" s="1"/>
  <c r="AN45" i="15"/>
  <c r="AP59" i="15"/>
  <c r="AO60" i="15" s="1"/>
  <c r="AN61" i="15" s="1"/>
  <c r="AP57" i="15"/>
  <c r="AP93" i="13"/>
  <c r="AO94" i="13" s="1"/>
  <c r="AP91" i="13"/>
  <c r="AP49" i="13"/>
  <c r="AO50" i="13" s="1"/>
  <c r="AN51" i="13" s="1"/>
  <c r="AM52" i="13" s="1"/>
  <c r="AL53" i="13" s="1"/>
  <c r="AK54" i="13" s="1"/>
  <c r="AJ55" i="13" s="1"/>
  <c r="AI56" i="13" s="1"/>
  <c r="AH57" i="13" s="1"/>
  <c r="AP47" i="13"/>
  <c r="AO32" i="13"/>
  <c r="AN33" i="13" s="1"/>
  <c r="AO30" i="13"/>
  <c r="AP39" i="13"/>
  <c r="AO40" i="13" s="1"/>
  <c r="AN41" i="13" s="1"/>
  <c r="AM42" i="13" s="1"/>
  <c r="AP37" i="13"/>
  <c r="AP51" i="13"/>
  <c r="AO52" i="13" s="1"/>
  <c r="AN53" i="13" s="1"/>
  <c r="AM54" i="13" s="1"/>
  <c r="AL55" i="13" s="1"/>
  <c r="AK56" i="13" s="1"/>
  <c r="AJ57" i="13" s="1"/>
  <c r="AI58" i="13" s="1"/>
  <c r="AP69" i="13"/>
  <c r="AO70" i="13" s="1"/>
  <c r="AN71" i="13" s="1"/>
  <c r="AM72" i="13" s="1"/>
  <c r="AP67" i="13"/>
  <c r="AO22" i="13"/>
  <c r="AN23" i="13" s="1"/>
  <c r="AM24" i="13" s="1"/>
  <c r="AL25" i="13" s="1"/>
  <c r="AO20" i="13"/>
  <c r="AQ80" i="13"/>
  <c r="AP81" i="13" s="1"/>
  <c r="AO82" i="13" s="1"/>
  <c r="AN83" i="13" s="1"/>
  <c r="AM84" i="13" s="1"/>
  <c r="AL85" i="13" s="1"/>
  <c r="AQ78" i="13"/>
  <c r="AP45" i="8"/>
  <c r="AO46" i="8" s="1"/>
  <c r="AN47" i="8" s="1"/>
  <c r="AP75" i="12"/>
  <c r="AO76" i="12" s="1"/>
  <c r="AN77" i="12" s="1"/>
  <c r="AM78" i="12" s="1"/>
  <c r="AL79" i="12" s="1"/>
  <c r="AP73" i="12"/>
  <c r="AQ36" i="12"/>
  <c r="AP37" i="12" s="1"/>
  <c r="AO38" i="12" s="1"/>
  <c r="AN39" i="12" s="1"/>
  <c r="AM40" i="12" s="1"/>
  <c r="AQ34" i="12"/>
  <c r="AQ14" i="12"/>
  <c r="AP15" i="12" s="1"/>
  <c r="AO16" i="12" s="1"/>
  <c r="AN17" i="12" s="1"/>
  <c r="AM18" i="12" s="1"/>
  <c r="AL19" i="12" s="1"/>
  <c r="AQ12" i="12"/>
  <c r="AP13" i="12" s="1"/>
  <c r="AO14" i="12" s="1"/>
  <c r="AN15" i="12" s="1"/>
  <c r="AM16" i="12" s="1"/>
  <c r="AL17" i="12" s="1"/>
  <c r="AK18" i="12" s="1"/>
  <c r="AQ28" i="12"/>
  <c r="AP29" i="12" s="1"/>
  <c r="AO30" i="12" s="1"/>
  <c r="AQ26" i="12"/>
  <c r="AP57" i="12"/>
  <c r="AO58" i="12" s="1"/>
  <c r="AN59" i="12" s="1"/>
  <c r="AM60" i="12" s="1"/>
  <c r="AP55" i="12"/>
  <c r="AO86" i="12"/>
  <c r="AN87" i="12" s="1"/>
  <c r="AM88" i="12" s="1"/>
  <c r="AL89" i="12" s="1"/>
  <c r="AK90" i="12" s="1"/>
  <c r="AO84" i="12"/>
  <c r="AP47" i="12"/>
  <c r="AO48" i="12" s="1"/>
  <c r="AN49" i="12" s="1"/>
  <c r="AM50" i="12" s="1"/>
  <c r="AP45" i="12"/>
  <c r="AP67" i="12"/>
  <c r="AO68" i="12" s="1"/>
  <c r="AN69" i="12" s="1"/>
  <c r="AP65" i="12"/>
  <c r="AP61" i="11"/>
  <c r="AO62" i="11" s="1"/>
  <c r="AN63" i="11" s="1"/>
  <c r="AM64" i="11" s="1"/>
  <c r="AL65" i="11" s="1"/>
  <c r="AK66" i="11" s="1"/>
  <c r="AP59" i="11"/>
  <c r="AQ42" i="11"/>
  <c r="AP43" i="11" s="1"/>
  <c r="AO44" i="11" s="1"/>
  <c r="AN45" i="11" s="1"/>
  <c r="AM46" i="11" s="1"/>
  <c r="AQ40" i="11"/>
  <c r="AP83" i="11"/>
  <c r="AO84" i="11" s="1"/>
  <c r="AN85" i="11" s="1"/>
  <c r="AP81" i="11"/>
  <c r="AR25" i="11"/>
  <c r="AQ26" i="11" s="1"/>
  <c r="AP27" i="11" s="1"/>
  <c r="AO28" i="11" s="1"/>
  <c r="AN29" i="11" s="1"/>
  <c r="AM30" i="11" s="1"/>
  <c r="AL31" i="11" s="1"/>
  <c r="AK32" i="11" s="1"/>
  <c r="AR23" i="11"/>
  <c r="AP75" i="11"/>
  <c r="AO76" i="11" s="1"/>
  <c r="AN77" i="11" s="1"/>
  <c r="AP73" i="11"/>
  <c r="AP91" i="11"/>
  <c r="AO92" i="11" s="1"/>
  <c r="AN93" i="11" s="1"/>
  <c r="AP89" i="11"/>
  <c r="AP53" i="11"/>
  <c r="AO54" i="11" s="1"/>
  <c r="AN55" i="11" s="1"/>
  <c r="AP51" i="11"/>
  <c r="AQ54" i="9"/>
  <c r="AP55" i="9" s="1"/>
  <c r="AO56" i="9" s="1"/>
  <c r="AN57" i="9" s="1"/>
  <c r="AM58" i="9" s="1"/>
  <c r="AL59" i="9" s="1"/>
  <c r="AK60" i="9" s="1"/>
  <c r="AJ61" i="9" s="1"/>
  <c r="AI62" i="9" s="1"/>
  <c r="AH63" i="9" s="1"/>
  <c r="AG64" i="9" s="1"/>
  <c r="AF65" i="9" s="1"/>
  <c r="AQ52" i="9"/>
  <c r="AQ80" i="9"/>
  <c r="AP81" i="9" s="1"/>
  <c r="AO82" i="9" s="1"/>
  <c r="AN83" i="9" s="1"/>
  <c r="AM84" i="9" s="1"/>
  <c r="AL85" i="9" s="1"/>
  <c r="AK86" i="9" s="1"/>
  <c r="AQ78" i="9"/>
  <c r="AN93" i="9"/>
  <c r="AN91" i="9"/>
  <c r="AR13" i="9"/>
  <c r="AQ14" i="9" s="1"/>
  <c r="AP15" i="9" s="1"/>
  <c r="AO16" i="9" s="1"/>
  <c r="AN17" i="9" s="1"/>
  <c r="AM18" i="9" s="1"/>
  <c r="AL19" i="9" s="1"/>
  <c r="AK20" i="9" s="1"/>
  <c r="AR11" i="9"/>
  <c r="AQ12" i="9" s="1"/>
  <c r="AP13" i="9" s="1"/>
  <c r="AO14" i="9" s="1"/>
  <c r="AN15" i="9" s="1"/>
  <c r="AM16" i="9" s="1"/>
  <c r="AL17" i="9" s="1"/>
  <c r="AK18" i="9" s="1"/>
  <c r="AJ19" i="9" s="1"/>
  <c r="AQ44" i="9"/>
  <c r="AP45" i="9" s="1"/>
  <c r="AO46" i="9" s="1"/>
  <c r="AN47" i="9" s="1"/>
  <c r="AQ42" i="9"/>
  <c r="AP37" i="9"/>
  <c r="AO38" i="9" s="1"/>
  <c r="AP35" i="9"/>
  <c r="AP29" i="9"/>
  <c r="AO30" i="9" s="1"/>
  <c r="AN31" i="9" s="1"/>
  <c r="AP27" i="9"/>
  <c r="AQ86" i="8"/>
  <c r="AR73" i="8"/>
  <c r="AR89" i="8"/>
  <c r="AQ90" i="8" s="1"/>
  <c r="AP53" i="8"/>
  <c r="AP51" i="8"/>
  <c r="AQ94" i="8"/>
  <c r="AP95" i="8" s="1"/>
  <c r="AQ92" i="8"/>
  <c r="AQ26" i="8"/>
  <c r="AP27" i="8" s="1"/>
  <c r="AO28" i="8" s="1"/>
  <c r="AQ24" i="8"/>
  <c r="AQ42" i="8"/>
  <c r="AP43" i="8" s="1"/>
  <c r="AO44" i="8" s="1"/>
  <c r="AN45" i="8" s="1"/>
  <c r="AM46" i="8" s="1"/>
  <c r="AR67" i="8"/>
  <c r="AQ68" i="8" s="1"/>
  <c r="AP69" i="8" s="1"/>
  <c r="AR65" i="8"/>
  <c r="AR59" i="8"/>
  <c r="AQ60" i="8" s="1"/>
  <c r="AP61" i="8" s="1"/>
  <c r="AR57" i="8"/>
  <c r="AQ32" i="8"/>
  <c r="AS38" i="8"/>
  <c r="AR39" i="8" s="1"/>
  <c r="AQ40" i="8" s="1"/>
  <c r="AP41" i="8" s="1"/>
  <c r="AO42" i="8" s="1"/>
  <c r="AS36" i="8"/>
  <c r="AQ14" i="8"/>
  <c r="AP15" i="8" s="1"/>
  <c r="AO16" i="8" s="1"/>
  <c r="AN17" i="8" s="1"/>
  <c r="AM18" i="8" s="1"/>
  <c r="AQ12" i="8"/>
  <c r="AQ84" i="8"/>
  <c r="AP85" i="8" s="1"/>
  <c r="AQ82" i="8"/>
  <c r="AU46" i="6"/>
  <c r="AT47" i="6" s="1"/>
  <c r="AS48" i="6" s="1"/>
  <c r="AR49" i="6" s="1"/>
  <c r="AQ50" i="6" s="1"/>
  <c r="AP51" i="6" s="1"/>
  <c r="AO52" i="6" s="1"/>
  <c r="AU44" i="6"/>
  <c r="AS90" i="6"/>
  <c r="AU34" i="6"/>
  <c r="AT35" i="6" s="1"/>
  <c r="AS36" i="6" s="1"/>
  <c r="AR37" i="6" s="1"/>
  <c r="AQ38" i="6" s="1"/>
  <c r="AU32" i="6"/>
  <c r="AQ86" i="6"/>
  <c r="AS68" i="6"/>
  <c r="AR69" i="6" s="1"/>
  <c r="AQ70" i="6" s="1"/>
  <c r="AP71" i="6" s="1"/>
  <c r="AS66" i="6"/>
  <c r="AR59" i="6"/>
  <c r="AQ60" i="6" s="1"/>
  <c r="AP61" i="6" s="1"/>
  <c r="AR57" i="6"/>
  <c r="AT9" i="6"/>
  <c r="AS10" i="6" s="1"/>
  <c r="AR11" i="6" s="1"/>
  <c r="AS26" i="6"/>
  <c r="AR27" i="6" s="1"/>
  <c r="AS24" i="6"/>
  <c r="AR25" i="6" s="1"/>
  <c r="AQ26" i="6" s="1"/>
  <c r="AS78" i="6"/>
  <c r="AR79" i="6" s="1"/>
  <c r="AQ80" i="6" s="1"/>
  <c r="AP81" i="6" s="1"/>
  <c r="AO82" i="6" s="1"/>
  <c r="AS76" i="6"/>
  <c r="AU18" i="6"/>
  <c r="AT19" i="6" s="1"/>
  <c r="AS20" i="6" s="1"/>
  <c r="AR21" i="6" s="1"/>
  <c r="AU16" i="6"/>
  <c r="AO54" i="16" l="1"/>
  <c r="AN55" i="16" s="1"/>
  <c r="AM56" i="16" s="1"/>
  <c r="AL57" i="16" s="1"/>
  <c r="AK58" i="16" s="1"/>
  <c r="AO52" i="16"/>
  <c r="AO66" i="16"/>
  <c r="AN67" i="16" s="1"/>
  <c r="AM68" i="16" s="1"/>
  <c r="AO64" i="16"/>
  <c r="AM28" i="16"/>
  <c r="AL29" i="16" s="1"/>
  <c r="AK30" i="16" s="1"/>
  <c r="AJ31" i="16" s="1"/>
  <c r="AI32" i="16" s="1"/>
  <c r="AH33" i="16" s="1"/>
  <c r="AM26" i="16"/>
  <c r="AO74" i="16"/>
  <c r="AN75" i="16" s="1"/>
  <c r="AM76" i="16" s="1"/>
  <c r="AL77" i="16" s="1"/>
  <c r="AK78" i="16" s="1"/>
  <c r="AJ79" i="16" s="1"/>
  <c r="AI80" i="16" s="1"/>
  <c r="AH81" i="16" s="1"/>
  <c r="AG82" i="16" s="1"/>
  <c r="AF83" i="16" s="1"/>
  <c r="AE84" i="16" s="1"/>
  <c r="AO72" i="16"/>
  <c r="AP45" i="16"/>
  <c r="AO46" i="16" s="1"/>
  <c r="AN47" i="16" s="1"/>
  <c r="AM48" i="16" s="1"/>
  <c r="AP43" i="16"/>
  <c r="AM86" i="15"/>
  <c r="AL87" i="15" s="1"/>
  <c r="AK88" i="15" s="1"/>
  <c r="AJ89" i="15" s="1"/>
  <c r="AM84" i="15"/>
  <c r="AM46" i="15"/>
  <c r="AL47" i="15" s="1"/>
  <c r="AK48" i="15" s="1"/>
  <c r="AJ49" i="15" s="1"/>
  <c r="AM44" i="15"/>
  <c r="AN29" i="15"/>
  <c r="AM30" i="15" s="1"/>
  <c r="AN27" i="15"/>
  <c r="AO74" i="15"/>
  <c r="AN75" i="15" s="1"/>
  <c r="AM76" i="15" s="1"/>
  <c r="AL77" i="15" s="1"/>
  <c r="AK78" i="15" s="1"/>
  <c r="AJ79" i="15" s="1"/>
  <c r="AO72" i="15"/>
  <c r="AO36" i="15"/>
  <c r="AN37" i="15" s="1"/>
  <c r="AM38" i="15" s="1"/>
  <c r="AL39" i="15" s="1"/>
  <c r="AK40" i="15" s="1"/>
  <c r="AO34" i="15"/>
  <c r="AO58" i="15"/>
  <c r="AN59" i="15" s="1"/>
  <c r="AM60" i="15" s="1"/>
  <c r="AO56" i="15"/>
  <c r="AO66" i="15"/>
  <c r="AN67" i="15" s="1"/>
  <c r="AM68" i="15" s="1"/>
  <c r="AO64" i="15"/>
  <c r="AN21" i="13"/>
  <c r="AM22" i="13" s="1"/>
  <c r="AL23" i="13" s="1"/>
  <c r="AK24" i="13" s="1"/>
  <c r="AN19" i="13"/>
  <c r="AO68" i="13"/>
  <c r="AN69" i="13" s="1"/>
  <c r="AM70" i="13" s="1"/>
  <c r="AL71" i="13" s="1"/>
  <c r="AO66" i="13"/>
  <c r="AO92" i="13"/>
  <c r="AN93" i="13" s="1"/>
  <c r="AO90" i="13"/>
  <c r="AP79" i="13"/>
  <c r="AO80" i="13" s="1"/>
  <c r="AN81" i="13" s="1"/>
  <c r="AM82" i="13" s="1"/>
  <c r="AL83" i="13" s="1"/>
  <c r="AK84" i="13" s="1"/>
  <c r="AP77" i="13"/>
  <c r="AN31" i="13"/>
  <c r="AM32" i="13" s="1"/>
  <c r="AN29" i="13"/>
  <c r="AO38" i="13"/>
  <c r="AN39" i="13" s="1"/>
  <c r="AM40" i="13" s="1"/>
  <c r="AL41" i="13" s="1"/>
  <c r="AO36" i="13"/>
  <c r="AO48" i="13"/>
  <c r="AN49" i="13" s="1"/>
  <c r="AM50" i="13" s="1"/>
  <c r="AL51" i="13" s="1"/>
  <c r="AK52" i="13" s="1"/>
  <c r="AJ53" i="13" s="1"/>
  <c r="AI54" i="13" s="1"/>
  <c r="AH55" i="13" s="1"/>
  <c r="AG56" i="13" s="1"/>
  <c r="AO46" i="13"/>
  <c r="AN43" i="8"/>
  <c r="AM44" i="8" s="1"/>
  <c r="AL45" i="8" s="1"/>
  <c r="AQ88" i="8"/>
  <c r="AP89" i="8" s="1"/>
  <c r="AO66" i="12"/>
  <c r="AN67" i="12" s="1"/>
  <c r="AM68" i="12" s="1"/>
  <c r="AO64" i="12"/>
  <c r="AO56" i="12"/>
  <c r="AN57" i="12" s="1"/>
  <c r="AM58" i="12" s="1"/>
  <c r="AL59" i="12" s="1"/>
  <c r="AO54" i="12"/>
  <c r="AO74" i="12"/>
  <c r="AN75" i="12" s="1"/>
  <c r="AM76" i="12" s="1"/>
  <c r="AL77" i="12" s="1"/>
  <c r="AK78" i="12" s="1"/>
  <c r="AO72" i="12"/>
  <c r="AN85" i="12"/>
  <c r="AM86" i="12" s="1"/>
  <c r="AL87" i="12" s="1"/>
  <c r="AK88" i="12" s="1"/>
  <c r="AJ89" i="12" s="1"/>
  <c r="AN83" i="12"/>
  <c r="AO46" i="12"/>
  <c r="AN47" i="12" s="1"/>
  <c r="AM48" i="12" s="1"/>
  <c r="AL49" i="12" s="1"/>
  <c r="AO44" i="12"/>
  <c r="AP27" i="12"/>
  <c r="AO28" i="12" s="1"/>
  <c r="AN29" i="12" s="1"/>
  <c r="AP25" i="12"/>
  <c r="AP35" i="12"/>
  <c r="AO36" i="12" s="1"/>
  <c r="AN37" i="12" s="1"/>
  <c r="AM38" i="12" s="1"/>
  <c r="AL39" i="12" s="1"/>
  <c r="AP33" i="12"/>
  <c r="AO52" i="11"/>
  <c r="AN53" i="11" s="1"/>
  <c r="AM54" i="11" s="1"/>
  <c r="AO50" i="11"/>
  <c r="AO74" i="11"/>
  <c r="AN75" i="11" s="1"/>
  <c r="AM76" i="11" s="1"/>
  <c r="AO72" i="11"/>
  <c r="AP41" i="11"/>
  <c r="AO42" i="11" s="1"/>
  <c r="AN43" i="11" s="1"/>
  <c r="AM44" i="11" s="1"/>
  <c r="AL45" i="11" s="1"/>
  <c r="AP39" i="11"/>
  <c r="AO60" i="11"/>
  <c r="AN61" i="11" s="1"/>
  <c r="AM62" i="11" s="1"/>
  <c r="AL63" i="11" s="1"/>
  <c r="AK64" i="11" s="1"/>
  <c r="AJ65" i="11" s="1"/>
  <c r="AO58" i="11"/>
  <c r="AO90" i="11"/>
  <c r="AN91" i="11" s="1"/>
  <c r="AM92" i="11" s="1"/>
  <c r="AO88" i="11"/>
  <c r="AQ24" i="11"/>
  <c r="AP25" i="11" s="1"/>
  <c r="AO26" i="11" s="1"/>
  <c r="AN27" i="11" s="1"/>
  <c r="AM28" i="11" s="1"/>
  <c r="AL29" i="11" s="1"/>
  <c r="AK30" i="11" s="1"/>
  <c r="AJ31" i="11" s="1"/>
  <c r="AQ22" i="11"/>
  <c r="AO82" i="11"/>
  <c r="AN83" i="11" s="1"/>
  <c r="AM84" i="11" s="1"/>
  <c r="AO80" i="11"/>
  <c r="AO36" i="9"/>
  <c r="AN37" i="9" s="1"/>
  <c r="AO34" i="9"/>
  <c r="AP53" i="9"/>
  <c r="AO54" i="9" s="1"/>
  <c r="AN55" i="9" s="1"/>
  <c r="AM56" i="9" s="1"/>
  <c r="AL57" i="9" s="1"/>
  <c r="AK58" i="9" s="1"/>
  <c r="AJ59" i="9" s="1"/>
  <c r="AI60" i="9" s="1"/>
  <c r="AH61" i="9" s="1"/>
  <c r="AG62" i="9" s="1"/>
  <c r="AF63" i="9" s="1"/>
  <c r="AE64" i="9" s="1"/>
  <c r="AP51" i="9"/>
  <c r="AO28" i="9"/>
  <c r="AN29" i="9" s="1"/>
  <c r="AM30" i="9" s="1"/>
  <c r="AO26" i="9"/>
  <c r="AP79" i="9"/>
  <c r="AO80" i="9" s="1"/>
  <c r="AN81" i="9" s="1"/>
  <c r="AM82" i="9" s="1"/>
  <c r="AL83" i="9" s="1"/>
  <c r="AK84" i="9" s="1"/>
  <c r="AJ85" i="9" s="1"/>
  <c r="AP77" i="9"/>
  <c r="AP43" i="9"/>
  <c r="AO44" i="9" s="1"/>
  <c r="AN45" i="9" s="1"/>
  <c r="AM46" i="9" s="1"/>
  <c r="AP41" i="9"/>
  <c r="AM92" i="9"/>
  <c r="AM90" i="9"/>
  <c r="AQ74" i="8"/>
  <c r="AP75" i="8" s="1"/>
  <c r="AO76" i="8" s="1"/>
  <c r="AN77" i="8" s="1"/>
  <c r="AQ72" i="8"/>
  <c r="AP87" i="8"/>
  <c r="AO88" i="8" s="1"/>
  <c r="AO52" i="8"/>
  <c r="AO50" i="8"/>
  <c r="AP83" i="8"/>
  <c r="AO84" i="8" s="1"/>
  <c r="AP81" i="8"/>
  <c r="AP31" i="8"/>
  <c r="AR37" i="8"/>
  <c r="AQ38" i="8" s="1"/>
  <c r="AP39" i="8" s="1"/>
  <c r="AO40" i="8" s="1"/>
  <c r="AN41" i="8" s="1"/>
  <c r="AM42" i="8" s="1"/>
  <c r="AL43" i="8" s="1"/>
  <c r="AK44" i="8" s="1"/>
  <c r="AR35" i="8"/>
  <c r="AQ66" i="8"/>
  <c r="AP67" i="8" s="1"/>
  <c r="AO68" i="8" s="1"/>
  <c r="AQ64" i="8"/>
  <c r="AP93" i="8"/>
  <c r="AO94" i="8" s="1"/>
  <c r="AP91" i="8"/>
  <c r="AP13" i="8"/>
  <c r="AO14" i="8" s="1"/>
  <c r="AN15" i="8" s="1"/>
  <c r="AM16" i="8" s="1"/>
  <c r="AL17" i="8" s="1"/>
  <c r="AQ58" i="8"/>
  <c r="AP59" i="8" s="1"/>
  <c r="AO60" i="8" s="1"/>
  <c r="AQ56" i="8"/>
  <c r="AP25" i="8"/>
  <c r="AO26" i="8" s="1"/>
  <c r="AN27" i="8" s="1"/>
  <c r="AP23" i="8"/>
  <c r="AP85" i="6"/>
  <c r="AR91" i="6"/>
  <c r="AQ92" i="6" s="1"/>
  <c r="AP93" i="6" s="1"/>
  <c r="AO94" i="6" s="1"/>
  <c r="AR89" i="6"/>
  <c r="AQ58" i="6"/>
  <c r="AP59" i="6" s="1"/>
  <c r="AO60" i="6" s="1"/>
  <c r="AQ56" i="6"/>
  <c r="AR23" i="6"/>
  <c r="AQ24" i="6" s="1"/>
  <c r="AP25" i="6" s="1"/>
  <c r="AR67" i="6"/>
  <c r="AQ68" i="6" s="1"/>
  <c r="AP69" i="6" s="1"/>
  <c r="AO70" i="6" s="1"/>
  <c r="AR65" i="6"/>
  <c r="AT33" i="6"/>
  <c r="AS34" i="6" s="1"/>
  <c r="AR35" i="6" s="1"/>
  <c r="AQ36" i="6" s="1"/>
  <c r="AP37" i="6" s="1"/>
  <c r="AT31" i="6"/>
  <c r="AT45" i="6"/>
  <c r="AS46" i="6" s="1"/>
  <c r="AR47" i="6" s="1"/>
  <c r="AQ48" i="6" s="1"/>
  <c r="AP49" i="6" s="1"/>
  <c r="AO50" i="6" s="1"/>
  <c r="AN51" i="6" s="1"/>
  <c r="AT43" i="6"/>
  <c r="AT17" i="6"/>
  <c r="AS18" i="6" s="1"/>
  <c r="AR19" i="6" s="1"/>
  <c r="AQ20" i="6" s="1"/>
  <c r="AT15" i="6"/>
  <c r="AR77" i="6"/>
  <c r="AQ78" i="6" s="1"/>
  <c r="AP79" i="6" s="1"/>
  <c r="AO80" i="6" s="1"/>
  <c r="AN81" i="6" s="1"/>
  <c r="AR75" i="6"/>
  <c r="AN65" i="16" l="1"/>
  <c r="AM66" i="16" s="1"/>
  <c r="AL67" i="16" s="1"/>
  <c r="AN63" i="16"/>
  <c r="AO44" i="16"/>
  <c r="AN45" i="16" s="1"/>
  <c r="AM46" i="16" s="1"/>
  <c r="AL47" i="16" s="1"/>
  <c r="AO42" i="16"/>
  <c r="AL27" i="16"/>
  <c r="AK28" i="16" s="1"/>
  <c r="AJ29" i="16" s="1"/>
  <c r="AI30" i="16" s="1"/>
  <c r="AH31" i="16" s="1"/>
  <c r="AG32" i="16" s="1"/>
  <c r="AL25" i="16"/>
  <c r="AN53" i="16"/>
  <c r="AM54" i="16" s="1"/>
  <c r="AL55" i="16" s="1"/>
  <c r="AK56" i="16" s="1"/>
  <c r="AJ57" i="16" s="1"/>
  <c r="AN51" i="16"/>
  <c r="AN73" i="16"/>
  <c r="AM74" i="16" s="1"/>
  <c r="AL75" i="16" s="1"/>
  <c r="AK76" i="16" s="1"/>
  <c r="AJ77" i="16" s="1"/>
  <c r="AI78" i="16" s="1"/>
  <c r="AH79" i="16" s="1"/>
  <c r="AG80" i="16" s="1"/>
  <c r="AF81" i="16" s="1"/>
  <c r="AE82" i="16" s="1"/>
  <c r="AD83" i="16" s="1"/>
  <c r="AN71" i="16"/>
  <c r="AN57" i="15"/>
  <c r="AM58" i="15" s="1"/>
  <c r="AL59" i="15" s="1"/>
  <c r="AN55" i="15"/>
  <c r="AN65" i="15"/>
  <c r="AM66" i="15" s="1"/>
  <c r="AL67" i="15" s="1"/>
  <c r="AN63" i="15"/>
  <c r="AM28" i="15"/>
  <c r="AL29" i="15" s="1"/>
  <c r="AM26" i="15"/>
  <c r="AL85" i="15"/>
  <c r="AK86" i="15" s="1"/>
  <c r="AJ87" i="15" s="1"/>
  <c r="AI88" i="15" s="1"/>
  <c r="AL83" i="15"/>
  <c r="AN35" i="15"/>
  <c r="AM36" i="15" s="1"/>
  <c r="AL37" i="15" s="1"/>
  <c r="AK38" i="15" s="1"/>
  <c r="AJ39" i="15" s="1"/>
  <c r="AN33" i="15"/>
  <c r="AN73" i="15"/>
  <c r="AM74" i="15" s="1"/>
  <c r="AL75" i="15" s="1"/>
  <c r="AK76" i="15" s="1"/>
  <c r="AJ77" i="15" s="1"/>
  <c r="AI78" i="15" s="1"/>
  <c r="AN71" i="15"/>
  <c r="AL45" i="15"/>
  <c r="AK46" i="15" s="1"/>
  <c r="AJ47" i="15" s="1"/>
  <c r="AI48" i="15" s="1"/>
  <c r="AL43" i="15"/>
  <c r="AM30" i="13"/>
  <c r="AL31" i="13" s="1"/>
  <c r="AM28" i="13"/>
  <c r="AN91" i="13"/>
  <c r="AM92" i="13" s="1"/>
  <c r="AN89" i="13"/>
  <c r="AN67" i="13"/>
  <c r="AM68" i="13" s="1"/>
  <c r="AL69" i="13" s="1"/>
  <c r="AK70" i="13" s="1"/>
  <c r="AN65" i="13"/>
  <c r="AN37" i="13"/>
  <c r="AM38" i="13" s="1"/>
  <c r="AL39" i="13" s="1"/>
  <c r="AK40" i="13" s="1"/>
  <c r="AN35" i="13"/>
  <c r="AO78" i="13"/>
  <c r="AN79" i="13" s="1"/>
  <c r="AM80" i="13" s="1"/>
  <c r="AL81" i="13" s="1"/>
  <c r="AK82" i="13" s="1"/>
  <c r="AJ83" i="13" s="1"/>
  <c r="AO76" i="13"/>
  <c r="AM20" i="13"/>
  <c r="AL21" i="13" s="1"/>
  <c r="AK22" i="13" s="1"/>
  <c r="AJ23" i="13" s="1"/>
  <c r="AM18" i="13"/>
  <c r="AN47" i="13"/>
  <c r="AM48" i="13" s="1"/>
  <c r="AL49" i="13" s="1"/>
  <c r="AK50" i="13" s="1"/>
  <c r="AJ51" i="13" s="1"/>
  <c r="AI52" i="13" s="1"/>
  <c r="AH53" i="13" s="1"/>
  <c r="AG54" i="13" s="1"/>
  <c r="AF55" i="13" s="1"/>
  <c r="AN45" i="13"/>
  <c r="AN55" i="12"/>
  <c r="AM56" i="12" s="1"/>
  <c r="AL57" i="12" s="1"/>
  <c r="AK58" i="12" s="1"/>
  <c r="AN53" i="12"/>
  <c r="AM84" i="12"/>
  <c r="AL85" i="12" s="1"/>
  <c r="AK86" i="12" s="1"/>
  <c r="AJ87" i="12" s="1"/>
  <c r="AI88" i="12" s="1"/>
  <c r="AM82" i="12"/>
  <c r="AN73" i="12"/>
  <c r="AM74" i="12" s="1"/>
  <c r="AL75" i="12" s="1"/>
  <c r="AK76" i="12" s="1"/>
  <c r="AJ77" i="12" s="1"/>
  <c r="AN71" i="12"/>
  <c r="AO26" i="12"/>
  <c r="AN27" i="12" s="1"/>
  <c r="AM28" i="12" s="1"/>
  <c r="AO24" i="12"/>
  <c r="AO34" i="12"/>
  <c r="AN35" i="12" s="1"/>
  <c r="AM36" i="12" s="1"/>
  <c r="AL37" i="12" s="1"/>
  <c r="AK38" i="12" s="1"/>
  <c r="AO32" i="12"/>
  <c r="AN45" i="12"/>
  <c r="AM46" i="12" s="1"/>
  <c r="AL47" i="12" s="1"/>
  <c r="AK48" i="12" s="1"/>
  <c r="AN43" i="12"/>
  <c r="AN65" i="12"/>
  <c r="AM66" i="12" s="1"/>
  <c r="AL67" i="12" s="1"/>
  <c r="AN63" i="12"/>
  <c r="AN89" i="11"/>
  <c r="AM90" i="11" s="1"/>
  <c r="AL91" i="11" s="1"/>
  <c r="AN87" i="11"/>
  <c r="AO40" i="11"/>
  <c r="AN41" i="11" s="1"/>
  <c r="AM42" i="11" s="1"/>
  <c r="AL43" i="11" s="1"/>
  <c r="AK44" i="11" s="1"/>
  <c r="AO38" i="11"/>
  <c r="AN51" i="11"/>
  <c r="AM52" i="11" s="1"/>
  <c r="AL53" i="11" s="1"/>
  <c r="AN49" i="11"/>
  <c r="AN81" i="11"/>
  <c r="AM82" i="11" s="1"/>
  <c r="AL83" i="11" s="1"/>
  <c r="AN79" i="11"/>
  <c r="AP23" i="11"/>
  <c r="AO24" i="11" s="1"/>
  <c r="AN25" i="11" s="1"/>
  <c r="AM26" i="11" s="1"/>
  <c r="AL27" i="11" s="1"/>
  <c r="AK28" i="11" s="1"/>
  <c r="AJ29" i="11" s="1"/>
  <c r="AI30" i="11" s="1"/>
  <c r="AP21" i="11"/>
  <c r="AN59" i="11"/>
  <c r="AM60" i="11" s="1"/>
  <c r="AL61" i="11" s="1"/>
  <c r="AK62" i="11" s="1"/>
  <c r="AJ63" i="11" s="1"/>
  <c r="AI64" i="11" s="1"/>
  <c r="AN57" i="11"/>
  <c r="AN73" i="11"/>
  <c r="AM74" i="11" s="1"/>
  <c r="AL75" i="11" s="1"/>
  <c r="AN71" i="11"/>
  <c r="AL91" i="9"/>
  <c r="AL89" i="9"/>
  <c r="AO78" i="9"/>
  <c r="AN79" i="9" s="1"/>
  <c r="AM80" i="9" s="1"/>
  <c r="AL81" i="9" s="1"/>
  <c r="AK82" i="9" s="1"/>
  <c r="AJ83" i="9" s="1"/>
  <c r="AI84" i="9" s="1"/>
  <c r="AO76" i="9"/>
  <c r="AN35" i="9"/>
  <c r="AM36" i="9" s="1"/>
  <c r="AN33" i="9"/>
  <c r="AO42" i="9"/>
  <c r="AN43" i="9" s="1"/>
  <c r="AM44" i="9" s="1"/>
  <c r="AL45" i="9" s="1"/>
  <c r="AO40" i="9"/>
  <c r="AN27" i="9"/>
  <c r="AM28" i="9" s="1"/>
  <c r="AL29" i="9" s="1"/>
  <c r="AN25" i="9"/>
  <c r="AO52" i="9"/>
  <c r="AN53" i="9" s="1"/>
  <c r="AM54" i="9" s="1"/>
  <c r="AL55" i="9" s="1"/>
  <c r="AK56" i="9" s="1"/>
  <c r="AJ57" i="9" s="1"/>
  <c r="AI58" i="9" s="1"/>
  <c r="AH59" i="9" s="1"/>
  <c r="AG60" i="9" s="1"/>
  <c r="AF61" i="9" s="1"/>
  <c r="AE62" i="9" s="1"/>
  <c r="AD63" i="9" s="1"/>
  <c r="AO50" i="9"/>
  <c r="AP73" i="8"/>
  <c r="AO74" i="8" s="1"/>
  <c r="AN75" i="8" s="1"/>
  <c r="AM76" i="8" s="1"/>
  <c r="AP71" i="8"/>
  <c r="AO86" i="8"/>
  <c r="AN87" i="8" s="1"/>
  <c r="AN51" i="8"/>
  <c r="AN49" i="8"/>
  <c r="AO82" i="8"/>
  <c r="AN83" i="8" s="1"/>
  <c r="AO80" i="8"/>
  <c r="AP57" i="8"/>
  <c r="AO58" i="8" s="1"/>
  <c r="AN59" i="8" s="1"/>
  <c r="AP55" i="8"/>
  <c r="AO92" i="8"/>
  <c r="AN93" i="8" s="1"/>
  <c r="AO90" i="8"/>
  <c r="AQ36" i="8"/>
  <c r="AP37" i="8" s="1"/>
  <c r="AO38" i="8" s="1"/>
  <c r="AN39" i="8" s="1"/>
  <c r="AM40" i="8" s="1"/>
  <c r="AL41" i="8" s="1"/>
  <c r="AK42" i="8" s="1"/>
  <c r="AJ43" i="8" s="1"/>
  <c r="AQ34" i="8"/>
  <c r="AO30" i="8"/>
  <c r="AO24" i="8"/>
  <c r="AN25" i="8" s="1"/>
  <c r="AM26" i="8" s="1"/>
  <c r="AO22" i="8"/>
  <c r="AP65" i="8"/>
  <c r="AO66" i="8" s="1"/>
  <c r="AN67" i="8" s="1"/>
  <c r="AP63" i="8"/>
  <c r="AQ66" i="6"/>
  <c r="AP67" i="6" s="1"/>
  <c r="AO68" i="6" s="1"/>
  <c r="AN69" i="6" s="1"/>
  <c r="AQ64" i="6"/>
  <c r="AQ90" i="6"/>
  <c r="AP91" i="6" s="1"/>
  <c r="AO92" i="6" s="1"/>
  <c r="AN93" i="6" s="1"/>
  <c r="AQ88" i="6"/>
  <c r="AP57" i="6"/>
  <c r="AO58" i="6" s="1"/>
  <c r="AN59" i="6" s="1"/>
  <c r="AP55" i="6"/>
  <c r="AS44" i="6"/>
  <c r="AR45" i="6" s="1"/>
  <c r="AQ46" i="6" s="1"/>
  <c r="AP47" i="6" s="1"/>
  <c r="AO48" i="6" s="1"/>
  <c r="AN49" i="6" s="1"/>
  <c r="AM50" i="6" s="1"/>
  <c r="AS42" i="6"/>
  <c r="AS32" i="6"/>
  <c r="AR33" i="6" s="1"/>
  <c r="AQ34" i="6" s="1"/>
  <c r="AP35" i="6" s="1"/>
  <c r="AO36" i="6" s="1"/>
  <c r="AS30" i="6"/>
  <c r="AQ22" i="6"/>
  <c r="AP23" i="6" s="1"/>
  <c r="AO24" i="6" s="1"/>
  <c r="AO84" i="6"/>
  <c r="AQ76" i="6"/>
  <c r="AP77" i="6" s="1"/>
  <c r="AO78" i="6" s="1"/>
  <c r="AN79" i="6" s="1"/>
  <c r="AM80" i="6" s="1"/>
  <c r="AQ74" i="6"/>
  <c r="AS16" i="6"/>
  <c r="AR17" i="6" s="1"/>
  <c r="AQ18" i="6" s="1"/>
  <c r="AP19" i="6" s="1"/>
  <c r="AS14" i="6"/>
  <c r="AN43" i="16" l="1"/>
  <c r="AM44" i="16" s="1"/>
  <c r="AL45" i="16" s="1"/>
  <c r="AK46" i="16" s="1"/>
  <c r="AN41" i="16"/>
  <c r="AM52" i="16"/>
  <c r="AL53" i="16" s="1"/>
  <c r="AK54" i="16" s="1"/>
  <c r="AJ55" i="16" s="1"/>
  <c r="AI56" i="16" s="1"/>
  <c r="AM50" i="16"/>
  <c r="AK26" i="16"/>
  <c r="AJ27" i="16" s="1"/>
  <c r="AI28" i="16" s="1"/>
  <c r="AH29" i="16" s="1"/>
  <c r="AG30" i="16" s="1"/>
  <c r="AF31" i="16" s="1"/>
  <c r="AK24" i="16"/>
  <c r="AM64" i="16"/>
  <c r="AL65" i="16" s="1"/>
  <c r="AK66" i="16" s="1"/>
  <c r="AM62" i="16"/>
  <c r="AM72" i="16"/>
  <c r="AL73" i="16" s="1"/>
  <c r="AK74" i="16" s="1"/>
  <c r="AJ75" i="16" s="1"/>
  <c r="AI76" i="16" s="1"/>
  <c r="AH77" i="16" s="1"/>
  <c r="AG78" i="16" s="1"/>
  <c r="AF79" i="16" s="1"/>
  <c r="AE80" i="16" s="1"/>
  <c r="AD81" i="16" s="1"/>
  <c r="AC82" i="16" s="1"/>
  <c r="AM70" i="16"/>
  <c r="AK44" i="15"/>
  <c r="AJ45" i="15" s="1"/>
  <c r="AI46" i="15" s="1"/>
  <c r="AH47" i="15" s="1"/>
  <c r="AK42" i="15"/>
  <c r="AM72" i="15"/>
  <c r="AL73" i="15" s="1"/>
  <c r="AK74" i="15" s="1"/>
  <c r="AJ75" i="15" s="1"/>
  <c r="AI76" i="15" s="1"/>
  <c r="AH77" i="15" s="1"/>
  <c r="AM70" i="15"/>
  <c r="AK84" i="15"/>
  <c r="AJ85" i="15" s="1"/>
  <c r="AI86" i="15" s="1"/>
  <c r="AH87" i="15" s="1"/>
  <c r="AK82" i="15"/>
  <c r="AM56" i="15"/>
  <c r="AL57" i="15" s="1"/>
  <c r="AK58" i="15" s="1"/>
  <c r="AM54" i="15"/>
  <c r="AL27" i="15"/>
  <c r="AK28" i="15" s="1"/>
  <c r="AL25" i="15"/>
  <c r="AM34" i="15"/>
  <c r="AL35" i="15" s="1"/>
  <c r="AK36" i="15" s="1"/>
  <c r="AJ37" i="15" s="1"/>
  <c r="AI38" i="15" s="1"/>
  <c r="AM32" i="15"/>
  <c r="AM64" i="15"/>
  <c r="AL65" i="15" s="1"/>
  <c r="AK66" i="15" s="1"/>
  <c r="AM62" i="15"/>
  <c r="AL19" i="13"/>
  <c r="AK20" i="13" s="1"/>
  <c r="AJ21" i="13" s="1"/>
  <c r="AI22" i="13" s="1"/>
  <c r="AL17" i="13"/>
  <c r="AK18" i="13" s="1"/>
  <c r="AJ19" i="13" s="1"/>
  <c r="AI20" i="13" s="1"/>
  <c r="AH21" i="13" s="1"/>
  <c r="AL29" i="13"/>
  <c r="AK30" i="13" s="1"/>
  <c r="AL27" i="13"/>
  <c r="AM46" i="13"/>
  <c r="AL47" i="13" s="1"/>
  <c r="AK48" i="13" s="1"/>
  <c r="AJ49" i="13" s="1"/>
  <c r="AI50" i="13" s="1"/>
  <c r="AH51" i="13" s="1"/>
  <c r="AG52" i="13" s="1"/>
  <c r="AF53" i="13" s="1"/>
  <c r="AE54" i="13" s="1"/>
  <c r="AM44" i="13"/>
  <c r="AN77" i="13"/>
  <c r="AM78" i="13" s="1"/>
  <c r="AL79" i="13" s="1"/>
  <c r="AK80" i="13" s="1"/>
  <c r="AJ81" i="13" s="1"/>
  <c r="AI82" i="13" s="1"/>
  <c r="AN75" i="13"/>
  <c r="AM66" i="13"/>
  <c r="AL67" i="13" s="1"/>
  <c r="AK68" i="13" s="1"/>
  <c r="AJ69" i="13" s="1"/>
  <c r="AM64" i="13"/>
  <c r="AM36" i="13"/>
  <c r="AL37" i="13" s="1"/>
  <c r="AK38" i="13" s="1"/>
  <c r="AJ39" i="13" s="1"/>
  <c r="AM34" i="13"/>
  <c r="AM90" i="13"/>
  <c r="AL91" i="13" s="1"/>
  <c r="AM88" i="13"/>
  <c r="AM84" i="8"/>
  <c r="AL85" i="8" s="1"/>
  <c r="AN85" i="8"/>
  <c r="AM86" i="8" s="1"/>
  <c r="AN33" i="12"/>
  <c r="AM34" i="12" s="1"/>
  <c r="AL35" i="12" s="1"/>
  <c r="AK36" i="12" s="1"/>
  <c r="AJ37" i="12" s="1"/>
  <c r="AN31" i="12"/>
  <c r="AM72" i="12"/>
  <c r="AL73" i="12" s="1"/>
  <c r="AK74" i="12" s="1"/>
  <c r="AJ75" i="12" s="1"/>
  <c r="AI76" i="12" s="1"/>
  <c r="AM70" i="12"/>
  <c r="AM44" i="12"/>
  <c r="AL45" i="12" s="1"/>
  <c r="AK46" i="12" s="1"/>
  <c r="AJ47" i="12" s="1"/>
  <c r="AM42" i="12"/>
  <c r="AN25" i="12"/>
  <c r="AM26" i="12" s="1"/>
  <c r="AL27" i="12" s="1"/>
  <c r="AN23" i="12"/>
  <c r="AM54" i="12"/>
  <c r="AL55" i="12" s="1"/>
  <c r="AK56" i="12" s="1"/>
  <c r="AJ57" i="12" s="1"/>
  <c r="AM52" i="12"/>
  <c r="AM64" i="12"/>
  <c r="AL65" i="12" s="1"/>
  <c r="AK66" i="12" s="1"/>
  <c r="AM62" i="12"/>
  <c r="AL83" i="12"/>
  <c r="AK84" i="12" s="1"/>
  <c r="AJ85" i="12" s="1"/>
  <c r="AI86" i="12" s="1"/>
  <c r="AH87" i="12" s="1"/>
  <c r="AL81" i="12"/>
  <c r="AM72" i="11"/>
  <c r="AL73" i="11" s="1"/>
  <c r="AK74" i="11" s="1"/>
  <c r="AM70" i="11"/>
  <c r="AN39" i="11"/>
  <c r="AM40" i="11" s="1"/>
  <c r="AL41" i="11" s="1"/>
  <c r="AK42" i="11" s="1"/>
  <c r="AJ43" i="11" s="1"/>
  <c r="AN37" i="11"/>
  <c r="AM88" i="11"/>
  <c r="AL89" i="11" s="1"/>
  <c r="AK90" i="11" s="1"/>
  <c r="AM86" i="11"/>
  <c r="AM58" i="11"/>
  <c r="AL59" i="11" s="1"/>
  <c r="AK60" i="11" s="1"/>
  <c r="AJ61" i="11" s="1"/>
  <c r="AI62" i="11" s="1"/>
  <c r="AH63" i="11" s="1"/>
  <c r="AM56" i="11"/>
  <c r="AM80" i="11"/>
  <c r="AL81" i="11" s="1"/>
  <c r="AK82" i="11" s="1"/>
  <c r="AM78" i="11"/>
  <c r="AO22" i="11"/>
  <c r="AN23" i="11" s="1"/>
  <c r="AM24" i="11" s="1"/>
  <c r="AL25" i="11" s="1"/>
  <c r="AK26" i="11" s="1"/>
  <c r="AJ27" i="11" s="1"/>
  <c r="AI28" i="11" s="1"/>
  <c r="AH29" i="11" s="1"/>
  <c r="AO20" i="11"/>
  <c r="AM50" i="11"/>
  <c r="AL51" i="11" s="1"/>
  <c r="AK52" i="11" s="1"/>
  <c r="AM48" i="11"/>
  <c r="AK90" i="9"/>
  <c r="AK88" i="9"/>
  <c r="AN41" i="9"/>
  <c r="AM42" i="9" s="1"/>
  <c r="AL43" i="9" s="1"/>
  <c r="AK44" i="9" s="1"/>
  <c r="AN39" i="9"/>
  <c r="AN77" i="9"/>
  <c r="AM78" i="9" s="1"/>
  <c r="AL79" i="9" s="1"/>
  <c r="AK80" i="9" s="1"/>
  <c r="AJ81" i="9" s="1"/>
  <c r="AI82" i="9" s="1"/>
  <c r="AH83" i="9" s="1"/>
  <c r="AN75" i="9"/>
  <c r="AN51" i="9"/>
  <c r="AM52" i="9" s="1"/>
  <c r="AL53" i="9" s="1"/>
  <c r="AK54" i="9" s="1"/>
  <c r="AJ55" i="9" s="1"/>
  <c r="AI56" i="9" s="1"/>
  <c r="AH57" i="9" s="1"/>
  <c r="AG58" i="9" s="1"/>
  <c r="AF59" i="9" s="1"/>
  <c r="AE60" i="9" s="1"/>
  <c r="AD61" i="9" s="1"/>
  <c r="AC62" i="9" s="1"/>
  <c r="AN49" i="9"/>
  <c r="AM26" i="9"/>
  <c r="AL27" i="9" s="1"/>
  <c r="AK28" i="9" s="1"/>
  <c r="AM24" i="9"/>
  <c r="AM34" i="9"/>
  <c r="AL35" i="9" s="1"/>
  <c r="AM32" i="9"/>
  <c r="AO72" i="8"/>
  <c r="AN73" i="8" s="1"/>
  <c r="AM74" i="8" s="1"/>
  <c r="AL75" i="8" s="1"/>
  <c r="AO70" i="8"/>
  <c r="AM50" i="8"/>
  <c r="AM48" i="8"/>
  <c r="AO64" i="8"/>
  <c r="AN65" i="8" s="1"/>
  <c r="AM66" i="8" s="1"/>
  <c r="AO62" i="8"/>
  <c r="AN23" i="8"/>
  <c r="AM24" i="8" s="1"/>
  <c r="AL25" i="8" s="1"/>
  <c r="AN21" i="8"/>
  <c r="AO56" i="8"/>
  <c r="AN57" i="8" s="1"/>
  <c r="AM58" i="8" s="1"/>
  <c r="AO54" i="8"/>
  <c r="AN91" i="8"/>
  <c r="AM92" i="8" s="1"/>
  <c r="AN89" i="8"/>
  <c r="AN29" i="8"/>
  <c r="AN81" i="8"/>
  <c r="AM82" i="8" s="1"/>
  <c r="AL83" i="8" s="1"/>
  <c r="AK84" i="8" s="1"/>
  <c r="AN79" i="8"/>
  <c r="AP35" i="8"/>
  <c r="AO36" i="8" s="1"/>
  <c r="AN37" i="8" s="1"/>
  <c r="AM38" i="8" s="1"/>
  <c r="AL39" i="8" s="1"/>
  <c r="AK40" i="8" s="1"/>
  <c r="AJ41" i="8" s="1"/>
  <c r="AI42" i="8" s="1"/>
  <c r="AP33" i="8"/>
  <c r="AO56" i="6"/>
  <c r="AN57" i="6" s="1"/>
  <c r="AM58" i="6" s="1"/>
  <c r="AO54" i="6"/>
  <c r="AN83" i="6"/>
  <c r="AP65" i="6"/>
  <c r="AO66" i="6" s="1"/>
  <c r="AN67" i="6" s="1"/>
  <c r="AM68" i="6" s="1"/>
  <c r="AP63" i="6"/>
  <c r="AR43" i="6"/>
  <c r="AQ44" i="6" s="1"/>
  <c r="AP45" i="6" s="1"/>
  <c r="AO46" i="6" s="1"/>
  <c r="AN47" i="6" s="1"/>
  <c r="AM48" i="6" s="1"/>
  <c r="AL49" i="6" s="1"/>
  <c r="AR41" i="6"/>
  <c r="AR31" i="6"/>
  <c r="AQ32" i="6" s="1"/>
  <c r="AP33" i="6" s="1"/>
  <c r="AO34" i="6" s="1"/>
  <c r="AN35" i="6" s="1"/>
  <c r="AR29" i="6"/>
  <c r="AP89" i="6"/>
  <c r="AO90" i="6" s="1"/>
  <c r="AN91" i="6" s="1"/>
  <c r="AM92" i="6" s="1"/>
  <c r="AP87" i="6"/>
  <c r="AP21" i="6"/>
  <c r="AO22" i="6" s="1"/>
  <c r="AN23" i="6" s="1"/>
  <c r="AR15" i="6"/>
  <c r="AQ16" i="6" s="1"/>
  <c r="AP17" i="6" s="1"/>
  <c r="AO18" i="6" s="1"/>
  <c r="AR13" i="6"/>
  <c r="AP75" i="6"/>
  <c r="AO76" i="6" s="1"/>
  <c r="AN77" i="6" s="1"/>
  <c r="AM78" i="6" s="1"/>
  <c r="AL79" i="6" s="1"/>
  <c r="AP73" i="6"/>
  <c r="AL71" i="16" l="1"/>
  <c r="AK72" i="16" s="1"/>
  <c r="AJ73" i="16" s="1"/>
  <c r="AI74" i="16" s="1"/>
  <c r="AH75" i="16" s="1"/>
  <c r="AG76" i="16" s="1"/>
  <c r="AF77" i="16" s="1"/>
  <c r="AE78" i="16" s="1"/>
  <c r="AD79" i="16" s="1"/>
  <c r="AC80" i="16" s="1"/>
  <c r="AB81" i="16" s="1"/>
  <c r="AL69" i="16"/>
  <c r="AM42" i="16"/>
  <c r="AL43" i="16" s="1"/>
  <c r="AK44" i="16" s="1"/>
  <c r="AJ45" i="16" s="1"/>
  <c r="AM40" i="16"/>
  <c r="AJ25" i="16"/>
  <c r="AI26" i="16" s="1"/>
  <c r="AH27" i="16" s="1"/>
  <c r="AG28" i="16" s="1"/>
  <c r="AF29" i="16" s="1"/>
  <c r="AE30" i="16" s="1"/>
  <c r="AJ23" i="16"/>
  <c r="AL63" i="16"/>
  <c r="AK64" i="16" s="1"/>
  <c r="AJ65" i="16" s="1"/>
  <c r="AL61" i="16"/>
  <c r="AL51" i="16"/>
  <c r="AK52" i="16" s="1"/>
  <c r="AJ53" i="16" s="1"/>
  <c r="AI54" i="16" s="1"/>
  <c r="AH55" i="16" s="1"/>
  <c r="AL49" i="16"/>
  <c r="AL63" i="15"/>
  <c r="AK64" i="15" s="1"/>
  <c r="AJ65" i="15" s="1"/>
  <c r="AL61" i="15"/>
  <c r="AL55" i="15"/>
  <c r="AK56" i="15" s="1"/>
  <c r="AJ57" i="15" s="1"/>
  <c r="AL53" i="15"/>
  <c r="AK26" i="15"/>
  <c r="AJ27" i="15" s="1"/>
  <c r="AK24" i="15"/>
  <c r="AL71" i="15"/>
  <c r="AK72" i="15" s="1"/>
  <c r="AJ73" i="15" s="1"/>
  <c r="AI74" i="15" s="1"/>
  <c r="AH75" i="15" s="1"/>
  <c r="AG76" i="15" s="1"/>
  <c r="AL69" i="15"/>
  <c r="AJ43" i="15"/>
  <c r="AI44" i="15" s="1"/>
  <c r="AH45" i="15" s="1"/>
  <c r="AG46" i="15" s="1"/>
  <c r="AJ41" i="15"/>
  <c r="AL33" i="15"/>
  <c r="AK34" i="15" s="1"/>
  <c r="AJ35" i="15" s="1"/>
  <c r="AI36" i="15" s="1"/>
  <c r="AH37" i="15" s="1"/>
  <c r="AL31" i="15"/>
  <c r="AJ83" i="15"/>
  <c r="AI84" i="15" s="1"/>
  <c r="AH85" i="15" s="1"/>
  <c r="AG86" i="15" s="1"/>
  <c r="AJ81" i="15"/>
  <c r="AL89" i="13"/>
  <c r="AK90" i="13" s="1"/>
  <c r="AL87" i="13"/>
  <c r="AM76" i="13"/>
  <c r="AL77" i="13" s="1"/>
  <c r="AK78" i="13" s="1"/>
  <c r="AJ79" i="13" s="1"/>
  <c r="AI80" i="13" s="1"/>
  <c r="AH81" i="13" s="1"/>
  <c r="AM74" i="13"/>
  <c r="AK28" i="13"/>
  <c r="AJ29" i="13" s="1"/>
  <c r="AK26" i="13"/>
  <c r="AL35" i="13"/>
  <c r="AK36" i="13" s="1"/>
  <c r="AJ37" i="13" s="1"/>
  <c r="AI38" i="13" s="1"/>
  <c r="AL33" i="13"/>
  <c r="AL65" i="13"/>
  <c r="AK66" i="13" s="1"/>
  <c r="AJ67" i="13" s="1"/>
  <c r="AI68" i="13" s="1"/>
  <c r="AL63" i="13"/>
  <c r="AL45" i="13"/>
  <c r="AK46" i="13" s="1"/>
  <c r="AJ47" i="13" s="1"/>
  <c r="AI48" i="13" s="1"/>
  <c r="AH49" i="13" s="1"/>
  <c r="AG50" i="13" s="1"/>
  <c r="AF51" i="13" s="1"/>
  <c r="AE52" i="13" s="1"/>
  <c r="AD53" i="13" s="1"/>
  <c r="AL43" i="13"/>
  <c r="AM24" i="12"/>
  <c r="AL25" i="12" s="1"/>
  <c r="AK26" i="12" s="1"/>
  <c r="AM22" i="12"/>
  <c r="AL71" i="12"/>
  <c r="AK72" i="12" s="1"/>
  <c r="AJ73" i="12" s="1"/>
  <c r="AI74" i="12" s="1"/>
  <c r="AH75" i="12" s="1"/>
  <c r="AL69" i="12"/>
  <c r="AK82" i="12"/>
  <c r="AJ83" i="12" s="1"/>
  <c r="AI84" i="12" s="1"/>
  <c r="AH85" i="12" s="1"/>
  <c r="AG86" i="12" s="1"/>
  <c r="AK80" i="12"/>
  <c r="AL63" i="12"/>
  <c r="AK64" i="12" s="1"/>
  <c r="AJ65" i="12" s="1"/>
  <c r="AL61" i="12"/>
  <c r="AL53" i="12"/>
  <c r="AK54" i="12" s="1"/>
  <c r="AJ55" i="12" s="1"/>
  <c r="AI56" i="12" s="1"/>
  <c r="AL51" i="12"/>
  <c r="AL43" i="12"/>
  <c r="AK44" i="12" s="1"/>
  <c r="AJ45" i="12" s="1"/>
  <c r="AI46" i="12" s="1"/>
  <c r="AL41" i="12"/>
  <c r="AM32" i="12"/>
  <c r="AL33" i="12" s="1"/>
  <c r="AK34" i="12" s="1"/>
  <c r="AJ35" i="12" s="1"/>
  <c r="AI36" i="12" s="1"/>
  <c r="AM30" i="12"/>
  <c r="AL49" i="11"/>
  <c r="AK50" i="11" s="1"/>
  <c r="AJ51" i="11" s="1"/>
  <c r="AL47" i="11"/>
  <c r="AL79" i="11"/>
  <c r="AK80" i="11" s="1"/>
  <c r="AJ81" i="11" s="1"/>
  <c r="AL77" i="11"/>
  <c r="AL87" i="11"/>
  <c r="AK88" i="11" s="1"/>
  <c r="AJ89" i="11" s="1"/>
  <c r="AL85" i="11"/>
  <c r="AN21" i="11"/>
  <c r="AM22" i="11" s="1"/>
  <c r="AL23" i="11" s="1"/>
  <c r="AK24" i="11" s="1"/>
  <c r="AJ25" i="11" s="1"/>
  <c r="AI26" i="11" s="1"/>
  <c r="AH27" i="11" s="1"/>
  <c r="AG28" i="11" s="1"/>
  <c r="AN19" i="11"/>
  <c r="AL57" i="11"/>
  <c r="AK58" i="11" s="1"/>
  <c r="AJ59" i="11" s="1"/>
  <c r="AI60" i="11" s="1"/>
  <c r="AH61" i="11" s="1"/>
  <c r="AG62" i="11" s="1"/>
  <c r="AL55" i="11"/>
  <c r="AM38" i="11"/>
  <c r="AL39" i="11" s="1"/>
  <c r="AK40" i="11" s="1"/>
  <c r="AJ41" i="11" s="1"/>
  <c r="AI42" i="11" s="1"/>
  <c r="AM36" i="11"/>
  <c r="AL71" i="11"/>
  <c r="AK72" i="11" s="1"/>
  <c r="AJ73" i="11" s="1"/>
  <c r="AL69" i="11"/>
  <c r="AL25" i="9"/>
  <c r="AK26" i="9" s="1"/>
  <c r="AJ27" i="9" s="1"/>
  <c r="AL23" i="9"/>
  <c r="AM76" i="9"/>
  <c r="AL77" i="9" s="1"/>
  <c r="AK78" i="9" s="1"/>
  <c r="AJ79" i="9" s="1"/>
  <c r="AI80" i="9" s="1"/>
  <c r="AH81" i="9" s="1"/>
  <c r="AG82" i="9" s="1"/>
  <c r="AM74" i="9"/>
  <c r="AM50" i="9"/>
  <c r="AL51" i="9" s="1"/>
  <c r="AK52" i="9" s="1"/>
  <c r="AJ53" i="9" s="1"/>
  <c r="AI54" i="9" s="1"/>
  <c r="AH55" i="9" s="1"/>
  <c r="AG56" i="9" s="1"/>
  <c r="AF57" i="9" s="1"/>
  <c r="AE58" i="9" s="1"/>
  <c r="AD59" i="9" s="1"/>
  <c r="AC60" i="9" s="1"/>
  <c r="AB61" i="9" s="1"/>
  <c r="AM48" i="9"/>
  <c r="AM40" i="9"/>
  <c r="AL41" i="9" s="1"/>
  <c r="AK42" i="9" s="1"/>
  <c r="AJ43" i="9" s="1"/>
  <c r="AM38" i="9"/>
  <c r="AJ89" i="9"/>
  <c r="AJ87" i="9"/>
  <c r="AL33" i="9"/>
  <c r="AK34" i="9" s="1"/>
  <c r="AL31" i="9"/>
  <c r="AN71" i="8"/>
  <c r="AM72" i="8" s="1"/>
  <c r="AL73" i="8" s="1"/>
  <c r="AK74" i="8" s="1"/>
  <c r="AN69" i="8"/>
  <c r="AL49" i="8"/>
  <c r="AL47" i="8"/>
  <c r="AO34" i="8"/>
  <c r="AN35" i="8" s="1"/>
  <c r="AM36" i="8" s="1"/>
  <c r="AL37" i="8" s="1"/>
  <c r="AK38" i="8" s="1"/>
  <c r="AJ39" i="8" s="1"/>
  <c r="AI40" i="8" s="1"/>
  <c r="AH41" i="8" s="1"/>
  <c r="AO32" i="8"/>
  <c r="AM80" i="8"/>
  <c r="AL81" i="8" s="1"/>
  <c r="AK82" i="8" s="1"/>
  <c r="AJ83" i="8" s="1"/>
  <c r="AM78" i="8"/>
  <c r="AM90" i="8"/>
  <c r="AL91" i="8" s="1"/>
  <c r="AM88" i="8"/>
  <c r="AM22" i="8"/>
  <c r="AL23" i="8" s="1"/>
  <c r="AK24" i="8" s="1"/>
  <c r="AM20" i="8"/>
  <c r="AN55" i="8"/>
  <c r="AM56" i="8" s="1"/>
  <c r="AL57" i="8" s="1"/>
  <c r="AN53" i="8"/>
  <c r="AM28" i="8"/>
  <c r="AN63" i="8"/>
  <c r="AM64" i="8" s="1"/>
  <c r="AL65" i="8" s="1"/>
  <c r="AN61" i="8"/>
  <c r="AN55" i="6"/>
  <c r="AM56" i="6" s="1"/>
  <c r="AL57" i="6" s="1"/>
  <c r="AN53" i="6"/>
  <c r="AO88" i="6"/>
  <c r="AN89" i="6" s="1"/>
  <c r="AM90" i="6" s="1"/>
  <c r="AL91" i="6" s="1"/>
  <c r="AO86" i="6"/>
  <c r="AQ30" i="6"/>
  <c r="AP31" i="6" s="1"/>
  <c r="AO32" i="6" s="1"/>
  <c r="AN33" i="6" s="1"/>
  <c r="AM34" i="6" s="1"/>
  <c r="AQ28" i="6"/>
  <c r="AO20" i="6"/>
  <c r="AN21" i="6" s="1"/>
  <c r="AM22" i="6" s="1"/>
  <c r="AM82" i="6"/>
  <c r="AQ42" i="6"/>
  <c r="AP43" i="6" s="1"/>
  <c r="AO44" i="6" s="1"/>
  <c r="AN45" i="6" s="1"/>
  <c r="AM46" i="6" s="1"/>
  <c r="AL47" i="6" s="1"/>
  <c r="AK48" i="6" s="1"/>
  <c r="AQ40" i="6"/>
  <c r="AO64" i="6"/>
  <c r="AN65" i="6" s="1"/>
  <c r="AM66" i="6" s="1"/>
  <c r="AL67" i="6" s="1"/>
  <c r="AO62" i="6"/>
  <c r="AO74" i="6"/>
  <c r="AN75" i="6" s="1"/>
  <c r="AM76" i="6" s="1"/>
  <c r="AL77" i="6" s="1"/>
  <c r="AK78" i="6" s="1"/>
  <c r="AO72" i="6"/>
  <c r="AQ14" i="6"/>
  <c r="AP15" i="6" s="1"/>
  <c r="AO16" i="6" s="1"/>
  <c r="AN17" i="6" s="1"/>
  <c r="AQ12" i="6"/>
  <c r="AK62" i="16" l="1"/>
  <c r="AJ63" i="16" s="1"/>
  <c r="AI64" i="16" s="1"/>
  <c r="AK60" i="16"/>
  <c r="AL41" i="16"/>
  <c r="AK42" i="16" s="1"/>
  <c r="AJ43" i="16" s="1"/>
  <c r="AI44" i="16" s="1"/>
  <c r="AL39" i="16"/>
  <c r="AK70" i="16"/>
  <c r="AJ71" i="16" s="1"/>
  <c r="AI72" i="16" s="1"/>
  <c r="AH73" i="16" s="1"/>
  <c r="AG74" i="16" s="1"/>
  <c r="AF75" i="16" s="1"/>
  <c r="AE76" i="16" s="1"/>
  <c r="AD77" i="16" s="1"/>
  <c r="AC78" i="16" s="1"/>
  <c r="AB79" i="16" s="1"/>
  <c r="AA80" i="16" s="1"/>
  <c r="AK68" i="16"/>
  <c r="AK50" i="16"/>
  <c r="AJ51" i="16" s="1"/>
  <c r="AI52" i="16" s="1"/>
  <c r="AH53" i="16" s="1"/>
  <c r="AG54" i="16" s="1"/>
  <c r="AK48" i="16"/>
  <c r="AI24" i="16"/>
  <c r="AH25" i="16" s="1"/>
  <c r="AG26" i="16" s="1"/>
  <c r="AF27" i="16" s="1"/>
  <c r="AE28" i="16" s="1"/>
  <c r="AD29" i="16" s="1"/>
  <c r="AI22" i="16"/>
  <c r="AI42" i="15"/>
  <c r="AH43" i="15" s="1"/>
  <c r="AG44" i="15" s="1"/>
  <c r="AF45" i="15" s="1"/>
  <c r="AI40" i="15"/>
  <c r="AK32" i="15"/>
  <c r="AJ33" i="15" s="1"/>
  <c r="AI34" i="15" s="1"/>
  <c r="AH35" i="15" s="1"/>
  <c r="AG36" i="15" s="1"/>
  <c r="AK30" i="15"/>
  <c r="AJ25" i="15"/>
  <c r="AI26" i="15" s="1"/>
  <c r="AJ23" i="15"/>
  <c r="AK62" i="15"/>
  <c r="AJ63" i="15" s="1"/>
  <c r="AI64" i="15" s="1"/>
  <c r="AK60" i="15"/>
  <c r="AI82" i="15"/>
  <c r="AH83" i="15" s="1"/>
  <c r="AG84" i="15" s="1"/>
  <c r="AF85" i="15" s="1"/>
  <c r="AI80" i="15"/>
  <c r="AK70" i="15"/>
  <c r="AJ71" i="15" s="1"/>
  <c r="AI72" i="15" s="1"/>
  <c r="AH73" i="15" s="1"/>
  <c r="AG74" i="15" s="1"/>
  <c r="AF75" i="15" s="1"/>
  <c r="AK68" i="15"/>
  <c r="AK54" i="15"/>
  <c r="AJ55" i="15" s="1"/>
  <c r="AI56" i="15" s="1"/>
  <c r="AK52" i="15"/>
  <c r="AK64" i="13"/>
  <c r="AJ65" i="13" s="1"/>
  <c r="AI66" i="13" s="1"/>
  <c r="AH67" i="13" s="1"/>
  <c r="AK62" i="13"/>
  <c r="AL75" i="13"/>
  <c r="AK76" i="13" s="1"/>
  <c r="AJ77" i="13" s="1"/>
  <c r="AI78" i="13" s="1"/>
  <c r="AH79" i="13" s="1"/>
  <c r="AG80" i="13" s="1"/>
  <c r="AL73" i="13"/>
  <c r="AK44" i="13"/>
  <c r="AJ45" i="13" s="1"/>
  <c r="AI46" i="13" s="1"/>
  <c r="AH47" i="13" s="1"/>
  <c r="AG48" i="13" s="1"/>
  <c r="AF49" i="13" s="1"/>
  <c r="AE50" i="13" s="1"/>
  <c r="AD51" i="13" s="1"/>
  <c r="AC52" i="13" s="1"/>
  <c r="AK42" i="13"/>
  <c r="AK34" i="13"/>
  <c r="AJ35" i="13" s="1"/>
  <c r="AI36" i="13" s="1"/>
  <c r="AH37" i="13" s="1"/>
  <c r="AK32" i="13"/>
  <c r="AJ27" i="13"/>
  <c r="AI28" i="13" s="1"/>
  <c r="AJ25" i="13"/>
  <c r="AK88" i="13"/>
  <c r="AJ89" i="13" s="1"/>
  <c r="AK86" i="13"/>
  <c r="AK62" i="12"/>
  <c r="AJ63" i="12" s="1"/>
  <c r="AI64" i="12" s="1"/>
  <c r="AK60" i="12"/>
  <c r="AK70" i="12"/>
  <c r="AJ71" i="12" s="1"/>
  <c r="AI72" i="12" s="1"/>
  <c r="AH73" i="12" s="1"/>
  <c r="AG74" i="12" s="1"/>
  <c r="AK68" i="12"/>
  <c r="AK52" i="12"/>
  <c r="AJ53" i="12" s="1"/>
  <c r="AI54" i="12" s="1"/>
  <c r="AH55" i="12" s="1"/>
  <c r="AK50" i="12"/>
  <c r="AJ81" i="12"/>
  <c r="AI82" i="12" s="1"/>
  <c r="AH83" i="12" s="1"/>
  <c r="AG84" i="12" s="1"/>
  <c r="AF85" i="12" s="1"/>
  <c r="AJ79" i="12"/>
  <c r="AL23" i="12"/>
  <c r="AK24" i="12" s="1"/>
  <c r="AJ25" i="12" s="1"/>
  <c r="AL21" i="12"/>
  <c r="AK42" i="12"/>
  <c r="AJ43" i="12" s="1"/>
  <c r="AI44" i="12" s="1"/>
  <c r="AH45" i="12" s="1"/>
  <c r="AK40" i="12"/>
  <c r="AL31" i="12"/>
  <c r="AK32" i="12" s="1"/>
  <c r="AJ33" i="12" s="1"/>
  <c r="AI34" i="12" s="1"/>
  <c r="AH35" i="12" s="1"/>
  <c r="AL29" i="12"/>
  <c r="AK70" i="11"/>
  <c r="AJ71" i="11" s="1"/>
  <c r="AI72" i="11" s="1"/>
  <c r="AK68" i="11"/>
  <c r="AK78" i="11"/>
  <c r="AJ79" i="11" s="1"/>
  <c r="AI80" i="11" s="1"/>
  <c r="AK76" i="11"/>
  <c r="AL37" i="11"/>
  <c r="AK38" i="11" s="1"/>
  <c r="AJ39" i="11" s="1"/>
  <c r="AI40" i="11" s="1"/>
  <c r="AH41" i="11" s="1"/>
  <c r="AL35" i="11"/>
  <c r="AM20" i="11"/>
  <c r="AL21" i="11" s="1"/>
  <c r="AK22" i="11" s="1"/>
  <c r="AJ23" i="11" s="1"/>
  <c r="AI24" i="11" s="1"/>
  <c r="AH25" i="11" s="1"/>
  <c r="AG26" i="11" s="1"/>
  <c r="AF27" i="11" s="1"/>
  <c r="AM18" i="11"/>
  <c r="AK86" i="11"/>
  <c r="AJ87" i="11" s="1"/>
  <c r="AI88" i="11" s="1"/>
  <c r="AK84" i="11"/>
  <c r="AK48" i="11"/>
  <c r="AJ49" i="11" s="1"/>
  <c r="AI50" i="11" s="1"/>
  <c r="AK46" i="11"/>
  <c r="AK56" i="11"/>
  <c r="AJ57" i="11" s="1"/>
  <c r="AI58" i="11" s="1"/>
  <c r="AH59" i="11" s="1"/>
  <c r="AG60" i="11" s="1"/>
  <c r="AF61" i="11" s="1"/>
  <c r="AK54" i="11"/>
  <c r="AK24" i="9"/>
  <c r="AJ25" i="9" s="1"/>
  <c r="AI26" i="9" s="1"/>
  <c r="AK22" i="9"/>
  <c r="AL39" i="9"/>
  <c r="AK40" i="9" s="1"/>
  <c r="AJ41" i="9" s="1"/>
  <c r="AI42" i="9" s="1"/>
  <c r="AL37" i="9"/>
  <c r="AK32" i="9"/>
  <c r="AJ33" i="9" s="1"/>
  <c r="AK30" i="9"/>
  <c r="AL75" i="9"/>
  <c r="AK76" i="9" s="1"/>
  <c r="AJ77" i="9" s="1"/>
  <c r="AI78" i="9" s="1"/>
  <c r="AH79" i="9" s="1"/>
  <c r="AG80" i="9" s="1"/>
  <c r="AF81" i="9" s="1"/>
  <c r="AL73" i="9"/>
  <c r="AI88" i="9"/>
  <c r="AI86" i="9"/>
  <c r="AL49" i="9"/>
  <c r="AK50" i="9" s="1"/>
  <c r="AJ51" i="9" s="1"/>
  <c r="AI52" i="9" s="1"/>
  <c r="AH53" i="9" s="1"/>
  <c r="AG54" i="9" s="1"/>
  <c r="AF55" i="9" s="1"/>
  <c r="AE56" i="9" s="1"/>
  <c r="AD57" i="9" s="1"/>
  <c r="AC58" i="9" s="1"/>
  <c r="AB59" i="9" s="1"/>
  <c r="AA60" i="9" s="1"/>
  <c r="AL47" i="9"/>
  <c r="AM70" i="8"/>
  <c r="AL71" i="8" s="1"/>
  <c r="AK72" i="8" s="1"/>
  <c r="AJ73" i="8" s="1"/>
  <c r="AM68" i="8"/>
  <c r="AK48" i="8"/>
  <c r="AK46" i="8"/>
  <c r="AM62" i="8"/>
  <c r="AL63" i="8" s="1"/>
  <c r="AK64" i="8" s="1"/>
  <c r="AM60" i="8"/>
  <c r="AL21" i="8"/>
  <c r="AK22" i="8" s="1"/>
  <c r="AJ23" i="8" s="1"/>
  <c r="AL19" i="8"/>
  <c r="AL79" i="8"/>
  <c r="AK80" i="8" s="1"/>
  <c r="AJ81" i="8" s="1"/>
  <c r="AI82" i="8" s="1"/>
  <c r="AL77" i="8"/>
  <c r="AM54" i="8"/>
  <c r="AL55" i="8" s="1"/>
  <c r="AK56" i="8" s="1"/>
  <c r="AM52" i="8"/>
  <c r="AL27" i="8"/>
  <c r="AL89" i="8"/>
  <c r="AK90" i="8" s="1"/>
  <c r="AL87" i="8"/>
  <c r="AN33" i="8"/>
  <c r="AM34" i="8" s="1"/>
  <c r="AL35" i="8" s="1"/>
  <c r="AK36" i="8" s="1"/>
  <c r="AJ37" i="8" s="1"/>
  <c r="AI38" i="8" s="1"/>
  <c r="AH39" i="8" s="1"/>
  <c r="AG40" i="8" s="1"/>
  <c r="AN31" i="8"/>
  <c r="AM54" i="6"/>
  <c r="AL55" i="6" s="1"/>
  <c r="AK56" i="6" s="1"/>
  <c r="AM52" i="6"/>
  <c r="AM18" i="6"/>
  <c r="AL19" i="6" s="1"/>
  <c r="AK20" i="6" s="1"/>
  <c r="AP29" i="6"/>
  <c r="AO30" i="6" s="1"/>
  <c r="AN31" i="6" s="1"/>
  <c r="AM32" i="6" s="1"/>
  <c r="AL33" i="6" s="1"/>
  <c r="AP27" i="6"/>
  <c r="AN87" i="6"/>
  <c r="AM88" i="6" s="1"/>
  <c r="AL89" i="6" s="1"/>
  <c r="AK90" i="6" s="1"/>
  <c r="AN85" i="6"/>
  <c r="AN63" i="6"/>
  <c r="AM64" i="6" s="1"/>
  <c r="AL65" i="6" s="1"/>
  <c r="AK66" i="6" s="1"/>
  <c r="AN61" i="6"/>
  <c r="AL81" i="6"/>
  <c r="AP41" i="6"/>
  <c r="AO42" i="6" s="1"/>
  <c r="AN43" i="6" s="1"/>
  <c r="AM44" i="6" s="1"/>
  <c r="AL45" i="6" s="1"/>
  <c r="AK46" i="6" s="1"/>
  <c r="AJ47" i="6" s="1"/>
  <c r="AP39" i="6"/>
  <c r="AN19" i="6"/>
  <c r="AM20" i="6" s="1"/>
  <c r="AL21" i="6" s="1"/>
  <c r="AP13" i="6"/>
  <c r="AO14" i="6" s="1"/>
  <c r="AN15" i="6" s="1"/>
  <c r="AM16" i="6" s="1"/>
  <c r="AL17" i="6" s="1"/>
  <c r="AK18" i="6" s="1"/>
  <c r="AJ19" i="6" s="1"/>
  <c r="AN73" i="6"/>
  <c r="AM74" i="6" s="1"/>
  <c r="AL75" i="6" s="1"/>
  <c r="AK76" i="6" s="1"/>
  <c r="AJ77" i="6" s="1"/>
  <c r="AN71" i="6"/>
  <c r="AJ49" i="16" l="1"/>
  <c r="AI50" i="16" s="1"/>
  <c r="AH51" i="16" s="1"/>
  <c r="AG52" i="16" s="1"/>
  <c r="AF53" i="16" s="1"/>
  <c r="AJ47" i="16"/>
  <c r="AJ61" i="16"/>
  <c r="AI62" i="16" s="1"/>
  <c r="AH63" i="16" s="1"/>
  <c r="AJ59" i="16"/>
  <c r="AK40" i="16"/>
  <c r="AJ41" i="16" s="1"/>
  <c r="AI42" i="16" s="1"/>
  <c r="AH43" i="16" s="1"/>
  <c r="AK38" i="16"/>
  <c r="AH23" i="16"/>
  <c r="AG24" i="16" s="1"/>
  <c r="AF25" i="16" s="1"/>
  <c r="AE26" i="16" s="1"/>
  <c r="AD27" i="16" s="1"/>
  <c r="AC28" i="16" s="1"/>
  <c r="AH21" i="16"/>
  <c r="AG22" i="16" s="1"/>
  <c r="AF23" i="16" s="1"/>
  <c r="AE24" i="16" s="1"/>
  <c r="AD25" i="16" s="1"/>
  <c r="AC26" i="16" s="1"/>
  <c r="AB27" i="16" s="1"/>
  <c r="AJ69" i="16"/>
  <c r="AI70" i="16" s="1"/>
  <c r="AH71" i="16" s="1"/>
  <c r="AG72" i="16" s="1"/>
  <c r="AF73" i="16" s="1"/>
  <c r="AE74" i="16" s="1"/>
  <c r="AD75" i="16" s="1"/>
  <c r="AC76" i="16" s="1"/>
  <c r="AB77" i="16" s="1"/>
  <c r="AA78" i="16" s="1"/>
  <c r="Z79" i="16" s="1"/>
  <c r="AJ67" i="16"/>
  <c r="AJ53" i="15"/>
  <c r="AI54" i="15" s="1"/>
  <c r="AH55" i="15" s="1"/>
  <c r="AJ51" i="15"/>
  <c r="AH81" i="15"/>
  <c r="AG82" i="15" s="1"/>
  <c r="AF83" i="15" s="1"/>
  <c r="AE84" i="15" s="1"/>
  <c r="AH79" i="15"/>
  <c r="AI24" i="15"/>
  <c r="AH25" i="15" s="1"/>
  <c r="AI22" i="15"/>
  <c r="AJ69" i="15"/>
  <c r="AI70" i="15" s="1"/>
  <c r="AH71" i="15" s="1"/>
  <c r="AG72" i="15" s="1"/>
  <c r="AF73" i="15" s="1"/>
  <c r="AE74" i="15" s="1"/>
  <c r="AJ67" i="15"/>
  <c r="AJ61" i="15"/>
  <c r="AI62" i="15" s="1"/>
  <c r="AH63" i="15" s="1"/>
  <c r="AJ59" i="15"/>
  <c r="AH41" i="15"/>
  <c r="AG42" i="15" s="1"/>
  <c r="AF43" i="15" s="1"/>
  <c r="AE44" i="15" s="1"/>
  <c r="AH39" i="15"/>
  <c r="AJ31" i="15"/>
  <c r="AI32" i="15" s="1"/>
  <c r="AH33" i="15" s="1"/>
  <c r="AG34" i="15" s="1"/>
  <c r="AF35" i="15" s="1"/>
  <c r="AJ29" i="15"/>
  <c r="AI26" i="13"/>
  <c r="AH27" i="13" s="1"/>
  <c r="AI24" i="13"/>
  <c r="AJ43" i="13"/>
  <c r="AI44" i="13" s="1"/>
  <c r="AH45" i="13" s="1"/>
  <c r="AG46" i="13" s="1"/>
  <c r="AF47" i="13" s="1"/>
  <c r="AE48" i="13" s="1"/>
  <c r="AD49" i="13" s="1"/>
  <c r="AC50" i="13" s="1"/>
  <c r="AB51" i="13" s="1"/>
  <c r="AJ41" i="13"/>
  <c r="AK74" i="13"/>
  <c r="AJ75" i="13" s="1"/>
  <c r="AI76" i="13" s="1"/>
  <c r="AH77" i="13" s="1"/>
  <c r="AG78" i="13" s="1"/>
  <c r="AF79" i="13" s="1"/>
  <c r="AK72" i="13"/>
  <c r="AJ87" i="13"/>
  <c r="AI88" i="13" s="1"/>
  <c r="AJ85" i="13"/>
  <c r="AJ33" i="13"/>
  <c r="AI34" i="13" s="1"/>
  <c r="AH35" i="13" s="1"/>
  <c r="AG36" i="13" s="1"/>
  <c r="AJ31" i="13"/>
  <c r="AJ63" i="13"/>
  <c r="AI64" i="13" s="1"/>
  <c r="AH65" i="13" s="1"/>
  <c r="AG66" i="13" s="1"/>
  <c r="AJ61" i="13"/>
  <c r="AI80" i="12"/>
  <c r="AH81" i="12" s="1"/>
  <c r="AG82" i="12" s="1"/>
  <c r="AF83" i="12" s="1"/>
  <c r="AE84" i="12" s="1"/>
  <c r="AI78" i="12"/>
  <c r="AJ41" i="12"/>
  <c r="AI42" i="12" s="1"/>
  <c r="AH43" i="12" s="1"/>
  <c r="AG44" i="12" s="1"/>
  <c r="AJ39" i="12"/>
  <c r="AJ61" i="12"/>
  <c r="AI62" i="12" s="1"/>
  <c r="AH63" i="12" s="1"/>
  <c r="AJ59" i="12"/>
  <c r="AK30" i="12"/>
  <c r="AJ31" i="12" s="1"/>
  <c r="AI32" i="12" s="1"/>
  <c r="AH33" i="12" s="1"/>
  <c r="AG34" i="12" s="1"/>
  <c r="AK28" i="12"/>
  <c r="AK22" i="12"/>
  <c r="AJ23" i="12" s="1"/>
  <c r="AI24" i="12" s="1"/>
  <c r="AK20" i="12"/>
  <c r="AJ51" i="12"/>
  <c r="AI52" i="12" s="1"/>
  <c r="AH53" i="12" s="1"/>
  <c r="AG54" i="12" s="1"/>
  <c r="AJ49" i="12"/>
  <c r="AJ69" i="12"/>
  <c r="AI70" i="12" s="1"/>
  <c r="AH71" i="12" s="1"/>
  <c r="AG72" i="12" s="1"/>
  <c r="AF73" i="12" s="1"/>
  <c r="AJ67" i="12"/>
  <c r="AJ77" i="11"/>
  <c r="AI78" i="11" s="1"/>
  <c r="AH79" i="11" s="1"/>
  <c r="AJ75" i="11"/>
  <c r="AJ47" i="11"/>
  <c r="AI48" i="11" s="1"/>
  <c r="AH49" i="11" s="1"/>
  <c r="AJ45" i="11"/>
  <c r="AL19" i="11"/>
  <c r="AK20" i="11" s="1"/>
  <c r="AJ21" i="11" s="1"/>
  <c r="AI22" i="11" s="1"/>
  <c r="AH23" i="11" s="1"/>
  <c r="AG24" i="11" s="1"/>
  <c r="AF25" i="11" s="1"/>
  <c r="AE26" i="11" s="1"/>
  <c r="AL17" i="11"/>
  <c r="AK18" i="11" s="1"/>
  <c r="AJ19" i="11" s="1"/>
  <c r="AI20" i="11" s="1"/>
  <c r="AH21" i="11" s="1"/>
  <c r="AG22" i="11" s="1"/>
  <c r="AF23" i="11" s="1"/>
  <c r="AE24" i="11" s="1"/>
  <c r="AD25" i="11" s="1"/>
  <c r="AJ69" i="11"/>
  <c r="AI70" i="11" s="1"/>
  <c r="AH71" i="11" s="1"/>
  <c r="AJ67" i="11"/>
  <c r="AJ55" i="11"/>
  <c r="AI56" i="11" s="1"/>
  <c r="AH57" i="11" s="1"/>
  <c r="AG58" i="11" s="1"/>
  <c r="AF59" i="11" s="1"/>
  <c r="AE60" i="11" s="1"/>
  <c r="AJ53" i="11"/>
  <c r="AJ85" i="11"/>
  <c r="AI86" i="11" s="1"/>
  <c r="AH87" i="11" s="1"/>
  <c r="AJ83" i="11"/>
  <c r="AK36" i="11"/>
  <c r="AJ37" i="11" s="1"/>
  <c r="AI38" i="11" s="1"/>
  <c r="AH39" i="11" s="1"/>
  <c r="AG40" i="11" s="1"/>
  <c r="AK34" i="11"/>
  <c r="AK74" i="9"/>
  <c r="AJ75" i="9" s="1"/>
  <c r="AI76" i="9" s="1"/>
  <c r="AH77" i="9" s="1"/>
  <c r="AG78" i="9" s="1"/>
  <c r="AF79" i="9" s="1"/>
  <c r="AE80" i="9" s="1"/>
  <c r="AK72" i="9"/>
  <c r="AJ31" i="9"/>
  <c r="AI32" i="9" s="1"/>
  <c r="AJ29" i="9"/>
  <c r="AK48" i="9"/>
  <c r="AJ49" i="9" s="1"/>
  <c r="AI50" i="9" s="1"/>
  <c r="AH51" i="9" s="1"/>
  <c r="AG52" i="9" s="1"/>
  <c r="AF53" i="9" s="1"/>
  <c r="AE54" i="9" s="1"/>
  <c r="AD55" i="9" s="1"/>
  <c r="AC56" i="9" s="1"/>
  <c r="AB57" i="9" s="1"/>
  <c r="AA58" i="9" s="1"/>
  <c r="Z59" i="9" s="1"/>
  <c r="AK46" i="9"/>
  <c r="AJ23" i="9"/>
  <c r="AI24" i="9" s="1"/>
  <c r="AH25" i="9" s="1"/>
  <c r="AJ21" i="9"/>
  <c r="AH87" i="9"/>
  <c r="AH85" i="9"/>
  <c r="AK38" i="9"/>
  <c r="AJ39" i="9" s="1"/>
  <c r="AI40" i="9" s="1"/>
  <c r="AH41" i="9" s="1"/>
  <c r="AK36" i="9"/>
  <c r="AL69" i="8"/>
  <c r="AK70" i="8" s="1"/>
  <c r="AJ71" i="8" s="1"/>
  <c r="AI72" i="8" s="1"/>
  <c r="AL67" i="8"/>
  <c r="AJ47" i="8"/>
  <c r="AJ45" i="8"/>
  <c r="AK26" i="8"/>
  <c r="AL53" i="8"/>
  <c r="AK54" i="8" s="1"/>
  <c r="AJ55" i="8" s="1"/>
  <c r="AL51" i="8"/>
  <c r="AK88" i="8"/>
  <c r="AJ89" i="8" s="1"/>
  <c r="AK86" i="8"/>
  <c r="AK20" i="8"/>
  <c r="AJ21" i="8" s="1"/>
  <c r="AI22" i="8" s="1"/>
  <c r="AK18" i="8"/>
  <c r="AM32" i="8"/>
  <c r="AL33" i="8" s="1"/>
  <c r="AK34" i="8" s="1"/>
  <c r="AJ35" i="8" s="1"/>
  <c r="AI36" i="8" s="1"/>
  <c r="AH37" i="8" s="1"/>
  <c r="AG38" i="8" s="1"/>
  <c r="AF39" i="8" s="1"/>
  <c r="AM30" i="8"/>
  <c r="AK78" i="8"/>
  <c r="AJ79" i="8" s="1"/>
  <c r="AI80" i="8" s="1"/>
  <c r="AH81" i="8" s="1"/>
  <c r="AK76" i="8"/>
  <c r="AL61" i="8"/>
  <c r="AK62" i="8" s="1"/>
  <c r="AJ63" i="8" s="1"/>
  <c r="AL59" i="8"/>
  <c r="AK80" i="6"/>
  <c r="AO40" i="6"/>
  <c r="AN41" i="6" s="1"/>
  <c r="AM42" i="6" s="1"/>
  <c r="AL43" i="6" s="1"/>
  <c r="AK44" i="6" s="1"/>
  <c r="AJ45" i="6" s="1"/>
  <c r="AI46" i="6" s="1"/>
  <c r="AO38" i="6"/>
  <c r="AM86" i="6"/>
  <c r="AL87" i="6" s="1"/>
  <c r="AK88" i="6" s="1"/>
  <c r="AJ89" i="6" s="1"/>
  <c r="AM84" i="6"/>
  <c r="AM62" i="6"/>
  <c r="AL63" i="6" s="1"/>
  <c r="AK64" i="6" s="1"/>
  <c r="AJ65" i="6" s="1"/>
  <c r="AM60" i="6"/>
  <c r="AO28" i="6"/>
  <c r="AN29" i="6" s="1"/>
  <c r="AM30" i="6" s="1"/>
  <c r="AL31" i="6" s="1"/>
  <c r="AK32" i="6" s="1"/>
  <c r="AO26" i="6"/>
  <c r="AL53" i="6"/>
  <c r="AK54" i="6" s="1"/>
  <c r="AJ55" i="6" s="1"/>
  <c r="AL51" i="6"/>
  <c r="AM72" i="6"/>
  <c r="AL73" i="6" s="1"/>
  <c r="AK74" i="6" s="1"/>
  <c r="AJ75" i="6" s="1"/>
  <c r="AI76" i="6" s="1"/>
  <c r="AM70" i="6"/>
  <c r="AI60" i="16" l="1"/>
  <c r="AH61" i="16" s="1"/>
  <c r="AG62" i="16" s="1"/>
  <c r="AI58" i="16"/>
  <c r="AI48" i="16"/>
  <c r="AH49" i="16" s="1"/>
  <c r="AG50" i="16" s="1"/>
  <c r="AF51" i="16" s="1"/>
  <c r="AE52" i="16" s="1"/>
  <c r="AI46" i="16"/>
  <c r="AI68" i="16"/>
  <c r="AH69" i="16" s="1"/>
  <c r="AG70" i="16" s="1"/>
  <c r="AF71" i="16" s="1"/>
  <c r="AE72" i="16" s="1"/>
  <c r="AD73" i="16" s="1"/>
  <c r="AC74" i="16" s="1"/>
  <c r="AB75" i="16" s="1"/>
  <c r="AA76" i="16" s="1"/>
  <c r="Z77" i="16" s="1"/>
  <c r="Y78" i="16" s="1"/>
  <c r="AI66" i="16"/>
  <c r="AJ39" i="16"/>
  <c r="AI40" i="16" s="1"/>
  <c r="AH41" i="16" s="1"/>
  <c r="AG42" i="16" s="1"/>
  <c r="AJ37" i="16"/>
  <c r="AG40" i="15"/>
  <c r="AF41" i="15" s="1"/>
  <c r="AE42" i="15" s="1"/>
  <c r="AD43" i="15" s="1"/>
  <c r="AG38" i="15"/>
  <c r="AG80" i="15"/>
  <c r="AF81" i="15" s="1"/>
  <c r="AE82" i="15" s="1"/>
  <c r="AD83" i="15" s="1"/>
  <c r="AG78" i="15"/>
  <c r="AI30" i="15"/>
  <c r="AH31" i="15" s="1"/>
  <c r="AG32" i="15" s="1"/>
  <c r="AF33" i="15" s="1"/>
  <c r="AE34" i="15" s="1"/>
  <c r="AI28" i="15"/>
  <c r="AI60" i="15"/>
  <c r="AH61" i="15" s="1"/>
  <c r="AG62" i="15" s="1"/>
  <c r="AI58" i="15"/>
  <c r="AI68" i="15"/>
  <c r="AH69" i="15" s="1"/>
  <c r="AG70" i="15" s="1"/>
  <c r="AF71" i="15" s="1"/>
  <c r="AE72" i="15" s="1"/>
  <c r="AD73" i="15" s="1"/>
  <c r="AI66" i="15"/>
  <c r="AH23" i="15"/>
  <c r="AG24" i="15" s="1"/>
  <c r="AH21" i="15"/>
  <c r="AG22" i="15" s="1"/>
  <c r="AF23" i="15" s="1"/>
  <c r="AI52" i="15"/>
  <c r="AH53" i="15" s="1"/>
  <c r="AG54" i="15" s="1"/>
  <c r="AI50" i="15"/>
  <c r="AI32" i="13"/>
  <c r="AH33" i="13" s="1"/>
  <c r="AG34" i="13" s="1"/>
  <c r="AF35" i="13" s="1"/>
  <c r="AI30" i="13"/>
  <c r="AJ73" i="13"/>
  <c r="AI74" i="13" s="1"/>
  <c r="AH75" i="13" s="1"/>
  <c r="AG76" i="13" s="1"/>
  <c r="AF77" i="13" s="1"/>
  <c r="AE78" i="13" s="1"/>
  <c r="AJ71" i="13"/>
  <c r="AI62" i="13"/>
  <c r="AH63" i="13" s="1"/>
  <c r="AG64" i="13" s="1"/>
  <c r="AF65" i="13" s="1"/>
  <c r="AI60" i="13"/>
  <c r="AI86" i="13"/>
  <c r="AH87" i="13" s="1"/>
  <c r="AI84" i="13"/>
  <c r="AH25" i="13"/>
  <c r="AG26" i="13" s="1"/>
  <c r="AH23" i="13"/>
  <c r="AI42" i="13"/>
  <c r="AH43" i="13" s="1"/>
  <c r="AG44" i="13" s="1"/>
  <c r="AF45" i="13" s="1"/>
  <c r="AE46" i="13" s="1"/>
  <c r="AD47" i="13" s="1"/>
  <c r="AC48" i="13" s="1"/>
  <c r="AB49" i="13" s="1"/>
  <c r="AA50" i="13" s="1"/>
  <c r="AI40" i="13"/>
  <c r="AI40" i="12"/>
  <c r="AH41" i="12" s="1"/>
  <c r="AG42" i="12" s="1"/>
  <c r="AF43" i="12" s="1"/>
  <c r="AI38" i="12"/>
  <c r="AI68" i="12"/>
  <c r="AH69" i="12" s="1"/>
  <c r="AG70" i="12" s="1"/>
  <c r="AF71" i="12" s="1"/>
  <c r="AE72" i="12" s="1"/>
  <c r="AI66" i="12"/>
  <c r="AJ21" i="12"/>
  <c r="AI22" i="12" s="1"/>
  <c r="AH23" i="12" s="1"/>
  <c r="AJ19" i="12"/>
  <c r="AI60" i="12"/>
  <c r="AH61" i="12" s="1"/>
  <c r="AG62" i="12" s="1"/>
  <c r="AI58" i="12"/>
  <c r="AJ29" i="12"/>
  <c r="AI30" i="12" s="1"/>
  <c r="AH31" i="12" s="1"/>
  <c r="AG32" i="12" s="1"/>
  <c r="AF33" i="12" s="1"/>
  <c r="AJ27" i="12"/>
  <c r="AH79" i="12"/>
  <c r="AG80" i="12" s="1"/>
  <c r="AF81" i="12" s="1"/>
  <c r="AE82" i="12" s="1"/>
  <c r="AD83" i="12" s="1"/>
  <c r="AH77" i="12"/>
  <c r="AI50" i="12"/>
  <c r="AH51" i="12" s="1"/>
  <c r="AG52" i="12" s="1"/>
  <c r="AF53" i="12" s="1"/>
  <c r="AI48" i="12"/>
  <c r="AI76" i="11"/>
  <c r="AH77" i="11" s="1"/>
  <c r="AG78" i="11" s="1"/>
  <c r="AI74" i="11"/>
  <c r="AI84" i="11"/>
  <c r="AH85" i="11" s="1"/>
  <c r="AG86" i="11" s="1"/>
  <c r="AI82" i="11"/>
  <c r="AJ35" i="11"/>
  <c r="AI36" i="11" s="1"/>
  <c r="AH37" i="11" s="1"/>
  <c r="AG38" i="11" s="1"/>
  <c r="AF39" i="11" s="1"/>
  <c r="AJ33" i="11"/>
  <c r="AI54" i="11"/>
  <c r="AH55" i="11" s="1"/>
  <c r="AG56" i="11" s="1"/>
  <c r="AF57" i="11" s="1"/>
  <c r="AE58" i="11" s="1"/>
  <c r="AD59" i="11" s="1"/>
  <c r="AI52" i="11"/>
  <c r="AI68" i="11"/>
  <c r="AH69" i="11" s="1"/>
  <c r="AG70" i="11" s="1"/>
  <c r="AI66" i="11"/>
  <c r="AI46" i="11"/>
  <c r="AH47" i="11" s="1"/>
  <c r="AG48" i="11" s="1"/>
  <c r="AI44" i="11"/>
  <c r="AI22" i="9"/>
  <c r="AH23" i="9" s="1"/>
  <c r="AG24" i="9" s="1"/>
  <c r="AI20" i="9"/>
  <c r="AH21" i="9" s="1"/>
  <c r="AG22" i="9" s="1"/>
  <c r="AF23" i="9" s="1"/>
  <c r="AI30" i="9"/>
  <c r="AH31" i="9" s="1"/>
  <c r="AI28" i="9"/>
  <c r="AG86" i="9"/>
  <c r="AG84" i="9"/>
  <c r="AJ47" i="9"/>
  <c r="AI48" i="9" s="1"/>
  <c r="AH49" i="9" s="1"/>
  <c r="AG50" i="9" s="1"/>
  <c r="AF51" i="9" s="1"/>
  <c r="AE52" i="9" s="1"/>
  <c r="AD53" i="9" s="1"/>
  <c r="AC54" i="9" s="1"/>
  <c r="AB55" i="9" s="1"/>
  <c r="AA56" i="9" s="1"/>
  <c r="Z57" i="9" s="1"/>
  <c r="Y58" i="9" s="1"/>
  <c r="AJ45" i="9"/>
  <c r="AJ37" i="9"/>
  <c r="AI38" i="9" s="1"/>
  <c r="AH39" i="9" s="1"/>
  <c r="AG40" i="9" s="1"/>
  <c r="AJ35" i="9"/>
  <c r="AJ73" i="9"/>
  <c r="AI74" i="9" s="1"/>
  <c r="AH75" i="9" s="1"/>
  <c r="AG76" i="9" s="1"/>
  <c r="AF77" i="9" s="1"/>
  <c r="AE78" i="9" s="1"/>
  <c r="AD79" i="9" s="1"/>
  <c r="AJ71" i="9"/>
  <c r="AK68" i="8"/>
  <c r="AJ69" i="8" s="1"/>
  <c r="AI70" i="8" s="1"/>
  <c r="AH71" i="8" s="1"/>
  <c r="AK66" i="8"/>
  <c r="AJ19" i="8"/>
  <c r="AI20" i="8" s="1"/>
  <c r="AH21" i="8" s="1"/>
  <c r="AI46" i="8"/>
  <c r="AI44" i="8"/>
  <c r="AJ77" i="8"/>
  <c r="AI78" i="8" s="1"/>
  <c r="AH79" i="8" s="1"/>
  <c r="AG80" i="8" s="1"/>
  <c r="AJ75" i="8"/>
  <c r="AJ25" i="8"/>
  <c r="AK60" i="8"/>
  <c r="AJ61" i="8" s="1"/>
  <c r="AI62" i="8" s="1"/>
  <c r="AK58" i="8"/>
  <c r="AL31" i="8"/>
  <c r="AK32" i="8" s="1"/>
  <c r="AJ33" i="8" s="1"/>
  <c r="AI34" i="8" s="1"/>
  <c r="AH35" i="8" s="1"/>
  <c r="AG36" i="8" s="1"/>
  <c r="AF37" i="8" s="1"/>
  <c r="AE38" i="8" s="1"/>
  <c r="AL29" i="8"/>
  <c r="AJ87" i="8"/>
  <c r="AI88" i="8" s="1"/>
  <c r="AJ85" i="8"/>
  <c r="AK52" i="8"/>
  <c r="AJ53" i="8" s="1"/>
  <c r="AI54" i="8" s="1"/>
  <c r="AK50" i="8"/>
  <c r="AK52" i="6"/>
  <c r="AJ53" i="6" s="1"/>
  <c r="AI54" i="6" s="1"/>
  <c r="AK50" i="6"/>
  <c r="AL85" i="6"/>
  <c r="AK86" i="6" s="1"/>
  <c r="AJ87" i="6" s="1"/>
  <c r="AI88" i="6" s="1"/>
  <c r="AL83" i="6"/>
  <c r="AJ79" i="6"/>
  <c r="AN27" i="6"/>
  <c r="AM28" i="6" s="1"/>
  <c r="AL29" i="6" s="1"/>
  <c r="AK30" i="6" s="1"/>
  <c r="AJ31" i="6" s="1"/>
  <c r="AN25" i="6"/>
  <c r="AL61" i="6"/>
  <c r="AK62" i="6" s="1"/>
  <c r="AJ63" i="6" s="1"/>
  <c r="AI64" i="6" s="1"/>
  <c r="AL59" i="6"/>
  <c r="AN39" i="6"/>
  <c r="AM40" i="6" s="1"/>
  <c r="AL41" i="6" s="1"/>
  <c r="AK42" i="6" s="1"/>
  <c r="AJ43" i="6" s="1"/>
  <c r="AI44" i="6" s="1"/>
  <c r="AH45" i="6" s="1"/>
  <c r="AN37" i="6"/>
  <c r="AL71" i="6"/>
  <c r="AK72" i="6" s="1"/>
  <c r="AJ73" i="6" s="1"/>
  <c r="AI74" i="6" s="1"/>
  <c r="AH75" i="6" s="1"/>
  <c r="AL69" i="6"/>
  <c r="AH47" i="16" l="1"/>
  <c r="AG48" i="16" s="1"/>
  <c r="AF49" i="16" s="1"/>
  <c r="AE50" i="16" s="1"/>
  <c r="AD51" i="16" s="1"/>
  <c r="AH45" i="16"/>
  <c r="AH59" i="16"/>
  <c r="AG60" i="16" s="1"/>
  <c r="AF61" i="16" s="1"/>
  <c r="AH57" i="16"/>
  <c r="AH67" i="16"/>
  <c r="AG68" i="16" s="1"/>
  <c r="AF69" i="16" s="1"/>
  <c r="AE70" i="16" s="1"/>
  <c r="AD71" i="16" s="1"/>
  <c r="AC72" i="16" s="1"/>
  <c r="AB73" i="16" s="1"/>
  <c r="AA74" i="16" s="1"/>
  <c r="Z75" i="16" s="1"/>
  <c r="Y76" i="16" s="1"/>
  <c r="X77" i="16" s="1"/>
  <c r="AH65" i="16"/>
  <c r="AI38" i="16"/>
  <c r="AH39" i="16" s="1"/>
  <c r="AG40" i="16" s="1"/>
  <c r="AF41" i="16" s="1"/>
  <c r="AI36" i="16"/>
  <c r="AH51" i="15"/>
  <c r="AG52" i="15" s="1"/>
  <c r="AF53" i="15" s="1"/>
  <c r="AH49" i="15"/>
  <c r="AH67" i="15"/>
  <c r="AG68" i="15" s="1"/>
  <c r="AF69" i="15" s="1"/>
  <c r="AE70" i="15" s="1"/>
  <c r="AD71" i="15" s="1"/>
  <c r="AC72" i="15" s="1"/>
  <c r="AH65" i="15"/>
  <c r="AF79" i="15"/>
  <c r="AE80" i="15" s="1"/>
  <c r="AD81" i="15" s="1"/>
  <c r="AC82" i="15" s="1"/>
  <c r="AF77" i="15"/>
  <c r="AH59" i="15"/>
  <c r="AG60" i="15" s="1"/>
  <c r="AF61" i="15" s="1"/>
  <c r="AH57" i="15"/>
  <c r="AH29" i="15"/>
  <c r="AG30" i="15" s="1"/>
  <c r="AF31" i="15" s="1"/>
  <c r="AE32" i="15" s="1"/>
  <c r="AD33" i="15" s="1"/>
  <c r="AH27" i="15"/>
  <c r="AF39" i="15"/>
  <c r="AE40" i="15" s="1"/>
  <c r="AD41" i="15" s="1"/>
  <c r="AC42" i="15" s="1"/>
  <c r="AF37" i="15"/>
  <c r="AG24" i="13"/>
  <c r="AF25" i="13" s="1"/>
  <c r="AG22" i="13"/>
  <c r="AH31" i="13"/>
  <c r="AG32" i="13" s="1"/>
  <c r="AF33" i="13" s="1"/>
  <c r="AE34" i="13" s="1"/>
  <c r="AH29" i="13"/>
  <c r="AH61" i="13"/>
  <c r="AG62" i="13" s="1"/>
  <c r="AF63" i="13" s="1"/>
  <c r="AE64" i="13" s="1"/>
  <c r="AH59" i="13"/>
  <c r="AH41" i="13"/>
  <c r="AG42" i="13" s="1"/>
  <c r="AF43" i="13" s="1"/>
  <c r="AE44" i="13" s="1"/>
  <c r="AD45" i="13" s="1"/>
  <c r="AC46" i="13" s="1"/>
  <c r="AB47" i="13" s="1"/>
  <c r="AA48" i="13" s="1"/>
  <c r="Z49" i="13" s="1"/>
  <c r="AH39" i="13"/>
  <c r="AH85" i="13"/>
  <c r="AG86" i="13" s="1"/>
  <c r="AH83" i="13"/>
  <c r="AI72" i="13"/>
  <c r="AH73" i="13" s="1"/>
  <c r="AG74" i="13" s="1"/>
  <c r="AF75" i="13" s="1"/>
  <c r="AE76" i="13" s="1"/>
  <c r="AD77" i="13" s="1"/>
  <c r="AI70" i="13"/>
  <c r="AI28" i="12"/>
  <c r="AH29" i="12" s="1"/>
  <c r="AG30" i="12" s="1"/>
  <c r="AF31" i="12" s="1"/>
  <c r="AE32" i="12" s="1"/>
  <c r="AI26" i="12"/>
  <c r="AI20" i="12"/>
  <c r="AH21" i="12" s="1"/>
  <c r="AG22" i="12" s="1"/>
  <c r="AG78" i="12"/>
  <c r="AF79" i="12" s="1"/>
  <c r="AE80" i="12" s="1"/>
  <c r="AD81" i="12" s="1"/>
  <c r="AC82" i="12" s="1"/>
  <c r="AG76" i="12"/>
  <c r="AH49" i="12"/>
  <c r="AG50" i="12" s="1"/>
  <c r="AF51" i="12" s="1"/>
  <c r="AE52" i="12" s="1"/>
  <c r="AH47" i="12"/>
  <c r="AH39" i="12"/>
  <c r="AG40" i="12" s="1"/>
  <c r="AF41" i="12" s="1"/>
  <c r="AE42" i="12" s="1"/>
  <c r="AH37" i="12"/>
  <c r="AH59" i="12"/>
  <c r="AG60" i="12" s="1"/>
  <c r="AF61" i="12" s="1"/>
  <c r="AH57" i="12"/>
  <c r="AH67" i="12"/>
  <c r="AG68" i="12" s="1"/>
  <c r="AF69" i="12" s="1"/>
  <c r="AE70" i="12" s="1"/>
  <c r="AD71" i="12" s="1"/>
  <c r="AH65" i="12"/>
  <c r="AI34" i="11"/>
  <c r="AH35" i="11" s="1"/>
  <c r="AG36" i="11" s="1"/>
  <c r="AF37" i="11" s="1"/>
  <c r="AE38" i="11" s="1"/>
  <c r="AI32" i="11"/>
  <c r="AH75" i="11"/>
  <c r="AG76" i="11" s="1"/>
  <c r="AF77" i="11" s="1"/>
  <c r="AH73" i="11"/>
  <c r="AH53" i="11"/>
  <c r="AG54" i="11" s="1"/>
  <c r="AF55" i="11" s="1"/>
  <c r="AE56" i="11" s="1"/>
  <c r="AD57" i="11" s="1"/>
  <c r="AC58" i="11" s="1"/>
  <c r="AH51" i="11"/>
  <c r="AH45" i="11"/>
  <c r="AG46" i="11" s="1"/>
  <c r="AF47" i="11" s="1"/>
  <c r="AH43" i="11"/>
  <c r="AH67" i="11"/>
  <c r="AG68" i="11" s="1"/>
  <c r="AF69" i="11" s="1"/>
  <c r="AH65" i="11"/>
  <c r="AH83" i="11"/>
  <c r="AG84" i="11" s="1"/>
  <c r="AF85" i="11" s="1"/>
  <c r="AH81" i="11"/>
  <c r="AI46" i="9"/>
  <c r="AH47" i="9" s="1"/>
  <c r="AG48" i="9" s="1"/>
  <c r="AF49" i="9" s="1"/>
  <c r="AE50" i="9" s="1"/>
  <c r="AD51" i="9" s="1"/>
  <c r="AC52" i="9" s="1"/>
  <c r="AB53" i="9" s="1"/>
  <c r="AA54" i="9" s="1"/>
  <c r="Z55" i="9" s="1"/>
  <c r="Y56" i="9" s="1"/>
  <c r="X57" i="9" s="1"/>
  <c r="AI44" i="9"/>
  <c r="AI72" i="9"/>
  <c r="AH73" i="9" s="1"/>
  <c r="AG74" i="9" s="1"/>
  <c r="AF75" i="9" s="1"/>
  <c r="AE76" i="9" s="1"/>
  <c r="AD77" i="9" s="1"/>
  <c r="AC78" i="9" s="1"/>
  <c r="AI70" i="9"/>
  <c r="AI36" i="9"/>
  <c r="AH37" i="9" s="1"/>
  <c r="AG38" i="9" s="1"/>
  <c r="AF39" i="9" s="1"/>
  <c r="AI34" i="9"/>
  <c r="AF85" i="9"/>
  <c r="AF83" i="9"/>
  <c r="AH29" i="9"/>
  <c r="AG30" i="9" s="1"/>
  <c r="AH27" i="9"/>
  <c r="AJ67" i="8"/>
  <c r="AI68" i="8" s="1"/>
  <c r="AH69" i="8" s="1"/>
  <c r="AG70" i="8" s="1"/>
  <c r="AJ65" i="8"/>
  <c r="AH45" i="8"/>
  <c r="AH43" i="8"/>
  <c r="AI86" i="8"/>
  <c r="AH87" i="8" s="1"/>
  <c r="AI84" i="8"/>
  <c r="AK30" i="8"/>
  <c r="AJ31" i="8" s="1"/>
  <c r="AI32" i="8" s="1"/>
  <c r="AH33" i="8" s="1"/>
  <c r="AG34" i="8" s="1"/>
  <c r="AF35" i="8" s="1"/>
  <c r="AE36" i="8" s="1"/>
  <c r="AD37" i="8" s="1"/>
  <c r="AK28" i="8"/>
  <c r="AI24" i="8"/>
  <c r="AJ51" i="8"/>
  <c r="AI52" i="8" s="1"/>
  <c r="AH53" i="8" s="1"/>
  <c r="AJ49" i="8"/>
  <c r="AJ59" i="8"/>
  <c r="AI60" i="8" s="1"/>
  <c r="AH61" i="8" s="1"/>
  <c r="AJ57" i="8"/>
  <c r="AI76" i="8"/>
  <c r="AH77" i="8" s="1"/>
  <c r="AG78" i="8" s="1"/>
  <c r="AF79" i="8" s="1"/>
  <c r="AI74" i="8"/>
  <c r="AK60" i="6"/>
  <c r="AJ61" i="6" s="1"/>
  <c r="AI62" i="6" s="1"/>
  <c r="AH63" i="6" s="1"/>
  <c r="AK58" i="6"/>
  <c r="AI78" i="6"/>
  <c r="AM38" i="6"/>
  <c r="AL39" i="6" s="1"/>
  <c r="AK40" i="6" s="1"/>
  <c r="AJ41" i="6" s="1"/>
  <c r="AI42" i="6" s="1"/>
  <c r="AH43" i="6" s="1"/>
  <c r="AG44" i="6" s="1"/>
  <c r="AM36" i="6"/>
  <c r="AM26" i="6"/>
  <c r="AL27" i="6" s="1"/>
  <c r="AK28" i="6" s="1"/>
  <c r="AJ29" i="6" s="1"/>
  <c r="AI30" i="6" s="1"/>
  <c r="AM24" i="6"/>
  <c r="AK84" i="6"/>
  <c r="AJ85" i="6" s="1"/>
  <c r="AI86" i="6" s="1"/>
  <c r="AH87" i="6" s="1"/>
  <c r="AK82" i="6"/>
  <c r="AJ51" i="6"/>
  <c r="AI52" i="6" s="1"/>
  <c r="AH53" i="6" s="1"/>
  <c r="AJ49" i="6"/>
  <c r="AK70" i="6"/>
  <c r="AJ71" i="6" s="1"/>
  <c r="AI72" i="6" s="1"/>
  <c r="AH73" i="6" s="1"/>
  <c r="AG74" i="6" s="1"/>
  <c r="AK68" i="6"/>
  <c r="AG66" i="16" l="1"/>
  <c r="AF67" i="16" s="1"/>
  <c r="AE68" i="16" s="1"/>
  <c r="AD69" i="16" s="1"/>
  <c r="AC70" i="16" s="1"/>
  <c r="AB71" i="16" s="1"/>
  <c r="AA72" i="16" s="1"/>
  <c r="Z73" i="16" s="1"/>
  <c r="Y74" i="16" s="1"/>
  <c r="X75" i="16" s="1"/>
  <c r="W76" i="16" s="1"/>
  <c r="AG64" i="16"/>
  <c r="AH37" i="16"/>
  <c r="AG38" i="16" s="1"/>
  <c r="AF39" i="16" s="1"/>
  <c r="AE40" i="16" s="1"/>
  <c r="AH35" i="16"/>
  <c r="AG46" i="16"/>
  <c r="AF47" i="16" s="1"/>
  <c r="AE48" i="16" s="1"/>
  <c r="AD49" i="16" s="1"/>
  <c r="AC50" i="16" s="1"/>
  <c r="AG44" i="16"/>
  <c r="AG58" i="16"/>
  <c r="AF59" i="16" s="1"/>
  <c r="AE60" i="16" s="1"/>
  <c r="AG56" i="16"/>
  <c r="AG66" i="15"/>
  <c r="AF67" i="15" s="1"/>
  <c r="AE68" i="15" s="1"/>
  <c r="AD69" i="15" s="1"/>
  <c r="AC70" i="15" s="1"/>
  <c r="AB71" i="15" s="1"/>
  <c r="AG64" i="15"/>
  <c r="AE78" i="15"/>
  <c r="AD79" i="15" s="1"/>
  <c r="AC80" i="15" s="1"/>
  <c r="AB81" i="15" s="1"/>
  <c r="AE76" i="15"/>
  <c r="AG50" i="15"/>
  <c r="AF51" i="15" s="1"/>
  <c r="AE52" i="15" s="1"/>
  <c r="AG48" i="15"/>
  <c r="AE38" i="15"/>
  <c r="AD39" i="15" s="1"/>
  <c r="AC40" i="15" s="1"/>
  <c r="AB41" i="15" s="1"/>
  <c r="AE36" i="15"/>
  <c r="AG58" i="15"/>
  <c r="AF59" i="15" s="1"/>
  <c r="AE60" i="15" s="1"/>
  <c r="AG56" i="15"/>
  <c r="AG28" i="15"/>
  <c r="AF29" i="15" s="1"/>
  <c r="AE30" i="15" s="1"/>
  <c r="AD31" i="15" s="1"/>
  <c r="AC32" i="15" s="1"/>
  <c r="AG26" i="15"/>
  <c r="AH71" i="13"/>
  <c r="AG72" i="13" s="1"/>
  <c r="AF73" i="13" s="1"/>
  <c r="AE74" i="13" s="1"/>
  <c r="AD75" i="13" s="1"/>
  <c r="AC76" i="13" s="1"/>
  <c r="AH69" i="13"/>
  <c r="AG40" i="13"/>
  <c r="AF41" i="13" s="1"/>
  <c r="AE42" i="13" s="1"/>
  <c r="AD43" i="13" s="1"/>
  <c r="AC44" i="13" s="1"/>
  <c r="AB45" i="13" s="1"/>
  <c r="AA46" i="13" s="1"/>
  <c r="Z47" i="13" s="1"/>
  <c r="Y48" i="13" s="1"/>
  <c r="AG38" i="13"/>
  <c r="AF23" i="13"/>
  <c r="AE24" i="13" s="1"/>
  <c r="AG84" i="13"/>
  <c r="AF85" i="13" s="1"/>
  <c r="AG82" i="13"/>
  <c r="AG30" i="13"/>
  <c r="AF31" i="13" s="1"/>
  <c r="AE32" i="13" s="1"/>
  <c r="AD33" i="13" s="1"/>
  <c r="AG28" i="13"/>
  <c r="AG60" i="13"/>
  <c r="AF61" i="13" s="1"/>
  <c r="AE62" i="13" s="1"/>
  <c r="AD63" i="13" s="1"/>
  <c r="AG58" i="13"/>
  <c r="AG58" i="12"/>
  <c r="AF59" i="12" s="1"/>
  <c r="AE60" i="12" s="1"/>
  <c r="AG56" i="12"/>
  <c r="AG38" i="12"/>
  <c r="AF39" i="12" s="1"/>
  <c r="AE40" i="12" s="1"/>
  <c r="AD41" i="12" s="1"/>
  <c r="AG36" i="12"/>
  <c r="AG48" i="12"/>
  <c r="AF49" i="12" s="1"/>
  <c r="AE50" i="12" s="1"/>
  <c r="AD51" i="12" s="1"/>
  <c r="AG46" i="12"/>
  <c r="AH27" i="12"/>
  <c r="AG28" i="12" s="1"/>
  <c r="AF29" i="12" s="1"/>
  <c r="AE30" i="12" s="1"/>
  <c r="AD31" i="12" s="1"/>
  <c r="AH25" i="12"/>
  <c r="AG66" i="12"/>
  <c r="AF67" i="12" s="1"/>
  <c r="AE68" i="12" s="1"/>
  <c r="AD69" i="12" s="1"/>
  <c r="AC70" i="12" s="1"/>
  <c r="AG64" i="12"/>
  <c r="AF77" i="12"/>
  <c r="AE78" i="12" s="1"/>
  <c r="AD79" i="12" s="1"/>
  <c r="AC80" i="12" s="1"/>
  <c r="AB81" i="12" s="1"/>
  <c r="AF75" i="12"/>
  <c r="AH33" i="11"/>
  <c r="AG34" i="11" s="1"/>
  <c r="AF35" i="11" s="1"/>
  <c r="AE36" i="11" s="1"/>
  <c r="AD37" i="11" s="1"/>
  <c r="AH31" i="11"/>
  <c r="AG74" i="11"/>
  <c r="AF75" i="11" s="1"/>
  <c r="AE76" i="11" s="1"/>
  <c r="AG72" i="11"/>
  <c r="AG66" i="11"/>
  <c r="AF67" i="11" s="1"/>
  <c r="AE68" i="11" s="1"/>
  <c r="AG64" i="11"/>
  <c r="AG44" i="11"/>
  <c r="AF45" i="11" s="1"/>
  <c r="AE46" i="11" s="1"/>
  <c r="AG42" i="11"/>
  <c r="AG82" i="11"/>
  <c r="AF83" i="11" s="1"/>
  <c r="AE84" i="11" s="1"/>
  <c r="AG80" i="11"/>
  <c r="AG52" i="11"/>
  <c r="AF53" i="11" s="1"/>
  <c r="AE54" i="11" s="1"/>
  <c r="AD55" i="11" s="1"/>
  <c r="AC56" i="11" s="1"/>
  <c r="AB57" i="11" s="1"/>
  <c r="AG50" i="11"/>
  <c r="AE84" i="9"/>
  <c r="AE82" i="9"/>
  <c r="AG28" i="9"/>
  <c r="AF29" i="9" s="1"/>
  <c r="AG26" i="9"/>
  <c r="AH35" i="9"/>
  <c r="AG36" i="9" s="1"/>
  <c r="AF37" i="9" s="1"/>
  <c r="AE38" i="9" s="1"/>
  <c r="AH33" i="9"/>
  <c r="AH45" i="9"/>
  <c r="AG46" i="9" s="1"/>
  <c r="AF47" i="9" s="1"/>
  <c r="AE48" i="9" s="1"/>
  <c r="AD49" i="9" s="1"/>
  <c r="AC50" i="9" s="1"/>
  <c r="AB51" i="9" s="1"/>
  <c r="AA52" i="9" s="1"/>
  <c r="Z53" i="9" s="1"/>
  <c r="Y54" i="9" s="1"/>
  <c r="X55" i="9" s="1"/>
  <c r="W56" i="9" s="1"/>
  <c r="AH43" i="9"/>
  <c r="AH71" i="9"/>
  <c r="AG72" i="9" s="1"/>
  <c r="AF73" i="9" s="1"/>
  <c r="AE74" i="9" s="1"/>
  <c r="AD75" i="9" s="1"/>
  <c r="AC76" i="9" s="1"/>
  <c r="AB77" i="9" s="1"/>
  <c r="AH69" i="9"/>
  <c r="AI66" i="8"/>
  <c r="AH67" i="8" s="1"/>
  <c r="AG68" i="8" s="1"/>
  <c r="AF69" i="8" s="1"/>
  <c r="AI64" i="8"/>
  <c r="AG44" i="8"/>
  <c r="AG42" i="8"/>
  <c r="AH85" i="8"/>
  <c r="AG86" i="8" s="1"/>
  <c r="AH83" i="8"/>
  <c r="AI58" i="8"/>
  <c r="AH59" i="8" s="1"/>
  <c r="AG60" i="8" s="1"/>
  <c r="AI56" i="8"/>
  <c r="AH23" i="8"/>
  <c r="AH75" i="8"/>
  <c r="AG76" i="8" s="1"/>
  <c r="AF77" i="8" s="1"/>
  <c r="AE78" i="8" s="1"/>
  <c r="AH73" i="8"/>
  <c r="AI50" i="8"/>
  <c r="AH51" i="8" s="1"/>
  <c r="AG52" i="8" s="1"/>
  <c r="AI48" i="8"/>
  <c r="AJ29" i="8"/>
  <c r="AI30" i="8" s="1"/>
  <c r="AH31" i="8" s="1"/>
  <c r="AG32" i="8" s="1"/>
  <c r="AF33" i="8" s="1"/>
  <c r="AE34" i="8" s="1"/>
  <c r="AD35" i="8" s="1"/>
  <c r="AC36" i="8" s="1"/>
  <c r="AJ27" i="8"/>
  <c r="AI50" i="6"/>
  <c r="AH51" i="6" s="1"/>
  <c r="AG52" i="6" s="1"/>
  <c r="AI48" i="6"/>
  <c r="AJ59" i="6"/>
  <c r="AI60" i="6" s="1"/>
  <c r="AH61" i="6" s="1"/>
  <c r="AG62" i="6" s="1"/>
  <c r="AJ57" i="6"/>
  <c r="AL37" i="6"/>
  <c r="AK38" i="6" s="1"/>
  <c r="AJ39" i="6" s="1"/>
  <c r="AI40" i="6" s="1"/>
  <c r="AH41" i="6" s="1"/>
  <c r="AG42" i="6" s="1"/>
  <c r="AF43" i="6" s="1"/>
  <c r="AL35" i="6"/>
  <c r="AJ83" i="6"/>
  <c r="AI84" i="6" s="1"/>
  <c r="AH85" i="6" s="1"/>
  <c r="AG86" i="6" s="1"/>
  <c r="AJ81" i="6"/>
  <c r="AL25" i="6"/>
  <c r="AK26" i="6" s="1"/>
  <c r="AJ27" i="6" s="1"/>
  <c r="AI28" i="6" s="1"/>
  <c r="AH29" i="6" s="1"/>
  <c r="AL23" i="6"/>
  <c r="AH77" i="6"/>
  <c r="AJ69" i="6"/>
  <c r="AI70" i="6" s="1"/>
  <c r="AH71" i="6" s="1"/>
  <c r="AG72" i="6" s="1"/>
  <c r="AF73" i="6" s="1"/>
  <c r="AJ67" i="6"/>
  <c r="AF45" i="16" l="1"/>
  <c r="AE46" i="16" s="1"/>
  <c r="AD47" i="16" s="1"/>
  <c r="AC48" i="16" s="1"/>
  <c r="AB49" i="16" s="1"/>
  <c r="AF43" i="16"/>
  <c r="AF65" i="16"/>
  <c r="AE66" i="16" s="1"/>
  <c r="AD67" i="16" s="1"/>
  <c r="AC68" i="16" s="1"/>
  <c r="AB69" i="16" s="1"/>
  <c r="AA70" i="16" s="1"/>
  <c r="Z71" i="16" s="1"/>
  <c r="Y72" i="16" s="1"/>
  <c r="X73" i="16" s="1"/>
  <c r="W74" i="16" s="1"/>
  <c r="V75" i="16" s="1"/>
  <c r="AF63" i="16"/>
  <c r="AF57" i="16"/>
  <c r="AE58" i="16" s="1"/>
  <c r="AD59" i="16" s="1"/>
  <c r="AF55" i="16"/>
  <c r="AG36" i="16"/>
  <c r="AF37" i="16" s="1"/>
  <c r="AE38" i="16" s="1"/>
  <c r="AD39" i="16" s="1"/>
  <c r="AG34" i="16"/>
  <c r="AF57" i="15"/>
  <c r="AE58" i="15" s="1"/>
  <c r="AD59" i="15" s="1"/>
  <c r="AF55" i="15"/>
  <c r="AF65" i="15"/>
  <c r="AE66" i="15" s="1"/>
  <c r="AD67" i="15" s="1"/>
  <c r="AC68" i="15" s="1"/>
  <c r="AB69" i="15" s="1"/>
  <c r="AA70" i="15" s="1"/>
  <c r="AF63" i="15"/>
  <c r="AF27" i="15"/>
  <c r="AE28" i="15" s="1"/>
  <c r="AD29" i="15" s="1"/>
  <c r="AC30" i="15" s="1"/>
  <c r="AB31" i="15" s="1"/>
  <c r="AF25" i="15"/>
  <c r="AD37" i="15"/>
  <c r="AC38" i="15" s="1"/>
  <c r="AB39" i="15" s="1"/>
  <c r="AA40" i="15" s="1"/>
  <c r="AD35" i="15"/>
  <c r="AD77" i="15"/>
  <c r="AC78" i="15" s="1"/>
  <c r="AB79" i="15" s="1"/>
  <c r="AA80" i="15" s="1"/>
  <c r="AD75" i="15"/>
  <c r="AF49" i="15"/>
  <c r="AE50" i="15" s="1"/>
  <c r="AD51" i="15" s="1"/>
  <c r="AF47" i="15"/>
  <c r="AF59" i="13"/>
  <c r="AE60" i="13" s="1"/>
  <c r="AD61" i="13" s="1"/>
  <c r="AC62" i="13" s="1"/>
  <c r="AF57" i="13"/>
  <c r="AF83" i="13"/>
  <c r="AE84" i="13" s="1"/>
  <c r="AF81" i="13"/>
  <c r="AF39" i="13"/>
  <c r="AE40" i="13" s="1"/>
  <c r="AD41" i="13" s="1"/>
  <c r="AC42" i="13" s="1"/>
  <c r="AB43" i="13" s="1"/>
  <c r="AA44" i="13" s="1"/>
  <c r="Z45" i="13" s="1"/>
  <c r="Y46" i="13" s="1"/>
  <c r="X47" i="13" s="1"/>
  <c r="AF37" i="13"/>
  <c r="AG70" i="13"/>
  <c r="AF71" i="13" s="1"/>
  <c r="AE72" i="13" s="1"/>
  <c r="AD73" i="13" s="1"/>
  <c r="AC74" i="13" s="1"/>
  <c r="AB75" i="13" s="1"/>
  <c r="AG68" i="13"/>
  <c r="AF29" i="13"/>
  <c r="AE30" i="13" s="1"/>
  <c r="AD31" i="13" s="1"/>
  <c r="AC32" i="13" s="1"/>
  <c r="AF27" i="13"/>
  <c r="AG26" i="12"/>
  <c r="AF27" i="12" s="1"/>
  <c r="AE28" i="12" s="1"/>
  <c r="AD29" i="12" s="1"/>
  <c r="AC30" i="12" s="1"/>
  <c r="AG24" i="12"/>
  <c r="AF37" i="12"/>
  <c r="AE38" i="12" s="1"/>
  <c r="AD39" i="12" s="1"/>
  <c r="AC40" i="12" s="1"/>
  <c r="AF35" i="12"/>
  <c r="AF65" i="12"/>
  <c r="AE66" i="12" s="1"/>
  <c r="AD67" i="12" s="1"/>
  <c r="AC68" i="12" s="1"/>
  <c r="AB69" i="12" s="1"/>
  <c r="AF63" i="12"/>
  <c r="AF47" i="12"/>
  <c r="AE48" i="12" s="1"/>
  <c r="AD49" i="12" s="1"/>
  <c r="AC50" i="12" s="1"/>
  <c r="AF45" i="12"/>
  <c r="AF57" i="12"/>
  <c r="AE58" i="12" s="1"/>
  <c r="AD59" i="12" s="1"/>
  <c r="AF55" i="12"/>
  <c r="AE76" i="12"/>
  <c r="AD77" i="12" s="1"/>
  <c r="AC78" i="12" s="1"/>
  <c r="AB79" i="12" s="1"/>
  <c r="AA80" i="12" s="1"/>
  <c r="AE74" i="12"/>
  <c r="AF43" i="11"/>
  <c r="AE44" i="11" s="1"/>
  <c r="AD45" i="11" s="1"/>
  <c r="AF41" i="11"/>
  <c r="AG32" i="11"/>
  <c r="AF33" i="11" s="1"/>
  <c r="AE34" i="11" s="1"/>
  <c r="AD35" i="11" s="1"/>
  <c r="AC36" i="11" s="1"/>
  <c r="AG30" i="11"/>
  <c r="AF81" i="11"/>
  <c r="AE82" i="11" s="1"/>
  <c r="AD83" i="11" s="1"/>
  <c r="AF79" i="11"/>
  <c r="AF73" i="11"/>
  <c r="AE74" i="11" s="1"/>
  <c r="AD75" i="11" s="1"/>
  <c r="AF71" i="11"/>
  <c r="AF51" i="11"/>
  <c r="AE52" i="11" s="1"/>
  <c r="AD53" i="11" s="1"/>
  <c r="AC54" i="11" s="1"/>
  <c r="AB55" i="11" s="1"/>
  <c r="AA56" i="11" s="1"/>
  <c r="AF49" i="11"/>
  <c r="AF65" i="11"/>
  <c r="AE66" i="11" s="1"/>
  <c r="AD67" i="11" s="1"/>
  <c r="AF63" i="11"/>
  <c r="AG34" i="9"/>
  <c r="AF35" i="9" s="1"/>
  <c r="AE36" i="9" s="1"/>
  <c r="AD37" i="9" s="1"/>
  <c r="AG32" i="9"/>
  <c r="AD83" i="9"/>
  <c r="AD81" i="9"/>
  <c r="AG70" i="9"/>
  <c r="AF71" i="9" s="1"/>
  <c r="AE72" i="9" s="1"/>
  <c r="AD73" i="9" s="1"/>
  <c r="AC74" i="9" s="1"/>
  <c r="AB75" i="9" s="1"/>
  <c r="AA76" i="9" s="1"/>
  <c r="AG68" i="9"/>
  <c r="AG44" i="9"/>
  <c r="AF45" i="9" s="1"/>
  <c r="AE46" i="9" s="1"/>
  <c r="AD47" i="9" s="1"/>
  <c r="AC48" i="9" s="1"/>
  <c r="AB49" i="9" s="1"/>
  <c r="AA50" i="9" s="1"/>
  <c r="Z51" i="9" s="1"/>
  <c r="Y52" i="9" s="1"/>
  <c r="X53" i="9" s="1"/>
  <c r="W54" i="9" s="1"/>
  <c r="V55" i="9" s="1"/>
  <c r="AG42" i="9"/>
  <c r="AF27" i="9"/>
  <c r="AE28" i="9" s="1"/>
  <c r="AF25" i="9"/>
  <c r="AH65" i="8"/>
  <c r="AG66" i="8" s="1"/>
  <c r="AF67" i="8" s="1"/>
  <c r="AE68" i="8" s="1"/>
  <c r="AH63" i="8"/>
  <c r="AF43" i="8"/>
  <c r="AF41" i="8"/>
  <c r="AG84" i="8"/>
  <c r="AF85" i="8" s="1"/>
  <c r="AG82" i="8"/>
  <c r="AI28" i="8"/>
  <c r="AH29" i="8" s="1"/>
  <c r="AG30" i="8" s="1"/>
  <c r="AF31" i="8" s="1"/>
  <c r="AE32" i="8" s="1"/>
  <c r="AD33" i="8" s="1"/>
  <c r="AC34" i="8" s="1"/>
  <c r="AB35" i="8" s="1"/>
  <c r="AI26" i="8"/>
  <c r="AG74" i="8"/>
  <c r="AF75" i="8" s="1"/>
  <c r="AE76" i="8" s="1"/>
  <c r="AD77" i="8" s="1"/>
  <c r="AG72" i="8"/>
  <c r="AH57" i="8"/>
  <c r="AG58" i="8" s="1"/>
  <c r="AF59" i="8" s="1"/>
  <c r="AH55" i="8"/>
  <c r="AH49" i="8"/>
  <c r="AG50" i="8" s="1"/>
  <c r="AF51" i="8" s="1"/>
  <c r="AH47" i="8"/>
  <c r="AG22" i="8"/>
  <c r="AG76" i="6"/>
  <c r="AI82" i="6"/>
  <c r="AH83" i="6" s="1"/>
  <c r="AG84" i="6" s="1"/>
  <c r="AF85" i="6" s="1"/>
  <c r="AI80" i="6"/>
  <c r="AH49" i="6"/>
  <c r="AG50" i="6" s="1"/>
  <c r="AF51" i="6" s="1"/>
  <c r="AH47" i="6"/>
  <c r="AK24" i="6"/>
  <c r="AJ25" i="6" s="1"/>
  <c r="AI26" i="6" s="1"/>
  <c r="AH27" i="6" s="1"/>
  <c r="AG28" i="6" s="1"/>
  <c r="AK22" i="6"/>
  <c r="AK36" i="6"/>
  <c r="AJ37" i="6" s="1"/>
  <c r="AI38" i="6" s="1"/>
  <c r="AH39" i="6" s="1"/>
  <c r="AG40" i="6" s="1"/>
  <c r="AF41" i="6" s="1"/>
  <c r="AE42" i="6" s="1"/>
  <c r="AK34" i="6"/>
  <c r="AI58" i="6"/>
  <c r="AH59" i="6" s="1"/>
  <c r="AG60" i="6" s="1"/>
  <c r="AF61" i="6" s="1"/>
  <c r="AI56" i="6"/>
  <c r="AI68" i="6"/>
  <c r="AH69" i="6" s="1"/>
  <c r="AG70" i="6" s="1"/>
  <c r="AF71" i="6" s="1"/>
  <c r="AE72" i="6" s="1"/>
  <c r="AI66" i="6"/>
  <c r="AF35" i="16" l="1"/>
  <c r="AE36" i="16" s="1"/>
  <c r="AD37" i="16" s="1"/>
  <c r="AC38" i="16" s="1"/>
  <c r="AF33" i="16"/>
  <c r="AE56" i="16"/>
  <c r="AD57" i="16" s="1"/>
  <c r="AC58" i="16" s="1"/>
  <c r="AE54" i="16"/>
  <c r="AE44" i="16"/>
  <c r="AD45" i="16" s="1"/>
  <c r="AC46" i="16" s="1"/>
  <c r="AB47" i="16" s="1"/>
  <c r="AA48" i="16" s="1"/>
  <c r="AE42" i="16"/>
  <c r="AE64" i="16"/>
  <c r="AD65" i="16" s="1"/>
  <c r="AC66" i="16" s="1"/>
  <c r="AB67" i="16" s="1"/>
  <c r="AA68" i="16" s="1"/>
  <c r="Z69" i="16" s="1"/>
  <c r="Y70" i="16" s="1"/>
  <c r="X71" i="16" s="1"/>
  <c r="W72" i="16" s="1"/>
  <c r="V73" i="16" s="1"/>
  <c r="U74" i="16" s="1"/>
  <c r="AE62" i="16"/>
  <c r="AE48" i="15"/>
  <c r="AD49" i="15" s="1"/>
  <c r="AC50" i="15" s="1"/>
  <c r="AE46" i="15"/>
  <c r="AE26" i="15"/>
  <c r="AD27" i="15" s="1"/>
  <c r="AC28" i="15" s="1"/>
  <c r="AB29" i="15" s="1"/>
  <c r="AA30" i="15" s="1"/>
  <c r="AE24" i="15"/>
  <c r="AD25" i="15" s="1"/>
  <c r="AC26" i="15" s="1"/>
  <c r="AB27" i="15" s="1"/>
  <c r="AA28" i="15" s="1"/>
  <c r="Z29" i="15" s="1"/>
  <c r="AE56" i="15"/>
  <c r="AD57" i="15" s="1"/>
  <c r="AC58" i="15" s="1"/>
  <c r="AE54" i="15"/>
  <c r="AC36" i="15"/>
  <c r="AB37" i="15" s="1"/>
  <c r="AA38" i="15" s="1"/>
  <c r="Z39" i="15" s="1"/>
  <c r="AC34" i="15"/>
  <c r="AE64" i="15"/>
  <c r="AD65" i="15" s="1"/>
  <c r="AC66" i="15" s="1"/>
  <c r="AB67" i="15" s="1"/>
  <c r="AA68" i="15" s="1"/>
  <c r="Z69" i="15" s="1"/>
  <c r="AE62" i="15"/>
  <c r="AC76" i="15"/>
  <c r="AB77" i="15" s="1"/>
  <c r="AA78" i="15" s="1"/>
  <c r="Z79" i="15" s="1"/>
  <c r="AC74" i="15"/>
  <c r="AF69" i="13"/>
  <c r="AE70" i="13" s="1"/>
  <c r="AD71" i="13" s="1"/>
  <c r="AC72" i="13" s="1"/>
  <c r="AB73" i="13" s="1"/>
  <c r="AA74" i="13" s="1"/>
  <c r="AF67" i="13"/>
  <c r="AE82" i="13"/>
  <c r="AD83" i="13" s="1"/>
  <c r="AE80" i="13"/>
  <c r="AE58" i="13"/>
  <c r="AD59" i="13" s="1"/>
  <c r="AC60" i="13" s="1"/>
  <c r="AB61" i="13" s="1"/>
  <c r="AE56" i="13"/>
  <c r="AE28" i="13"/>
  <c r="AD29" i="13" s="1"/>
  <c r="AC30" i="13" s="1"/>
  <c r="AB31" i="13" s="1"/>
  <c r="AE26" i="13"/>
  <c r="AE38" i="13"/>
  <c r="AD39" i="13" s="1"/>
  <c r="AC40" i="13" s="1"/>
  <c r="AB41" i="13" s="1"/>
  <c r="AA42" i="13" s="1"/>
  <c r="Z43" i="13" s="1"/>
  <c r="Y44" i="13" s="1"/>
  <c r="X45" i="13" s="1"/>
  <c r="W46" i="13" s="1"/>
  <c r="AE36" i="13"/>
  <c r="AE36" i="12"/>
  <c r="AD37" i="12" s="1"/>
  <c r="AC38" i="12" s="1"/>
  <c r="AB39" i="12" s="1"/>
  <c r="AE34" i="12"/>
  <c r="AD75" i="12"/>
  <c r="AC76" i="12" s="1"/>
  <c r="AB77" i="12" s="1"/>
  <c r="AA78" i="12" s="1"/>
  <c r="Z79" i="12" s="1"/>
  <c r="AD73" i="12"/>
  <c r="AE46" i="12"/>
  <c r="AD47" i="12" s="1"/>
  <c r="AC48" i="12" s="1"/>
  <c r="AB49" i="12" s="1"/>
  <c r="AE44" i="12"/>
  <c r="AE64" i="12"/>
  <c r="AD65" i="12" s="1"/>
  <c r="AC66" i="12" s="1"/>
  <c r="AB67" i="12" s="1"/>
  <c r="AA68" i="12" s="1"/>
  <c r="AE62" i="12"/>
  <c r="AF25" i="12"/>
  <c r="AE26" i="12" s="1"/>
  <c r="AD27" i="12" s="1"/>
  <c r="AC28" i="12" s="1"/>
  <c r="AB29" i="12" s="1"/>
  <c r="AF23" i="12"/>
  <c r="AE24" i="12" s="1"/>
  <c r="AD25" i="12" s="1"/>
  <c r="AC26" i="12" s="1"/>
  <c r="AB27" i="12" s="1"/>
  <c r="AA28" i="12" s="1"/>
  <c r="AE56" i="12"/>
  <c r="AD57" i="12" s="1"/>
  <c r="AC58" i="12" s="1"/>
  <c r="AE54" i="12"/>
  <c r="AE64" i="11"/>
  <c r="AD65" i="11" s="1"/>
  <c r="AC66" i="11" s="1"/>
  <c r="AE62" i="11"/>
  <c r="AE72" i="11"/>
  <c r="AD73" i="11" s="1"/>
  <c r="AC74" i="11" s="1"/>
  <c r="AE70" i="11"/>
  <c r="AF31" i="11"/>
  <c r="AE32" i="11" s="1"/>
  <c r="AD33" i="11" s="1"/>
  <c r="AC34" i="11" s="1"/>
  <c r="AB35" i="11" s="1"/>
  <c r="AF29" i="11"/>
  <c r="AE42" i="11"/>
  <c r="AD43" i="11" s="1"/>
  <c r="AC44" i="11" s="1"/>
  <c r="AE40" i="11"/>
  <c r="AE50" i="11"/>
  <c r="AD51" i="11" s="1"/>
  <c r="AC52" i="11" s="1"/>
  <c r="AB53" i="11" s="1"/>
  <c r="AA54" i="11" s="1"/>
  <c r="Z55" i="11" s="1"/>
  <c r="AE48" i="11"/>
  <c r="AE80" i="11"/>
  <c r="AD81" i="11" s="1"/>
  <c r="AC82" i="11" s="1"/>
  <c r="AE78" i="11"/>
  <c r="AE26" i="9"/>
  <c r="AD27" i="9" s="1"/>
  <c r="AE24" i="9"/>
  <c r="AD25" i="9" s="1"/>
  <c r="AC26" i="9" s="1"/>
  <c r="AF33" i="9"/>
  <c r="AE34" i="9" s="1"/>
  <c r="AD35" i="9" s="1"/>
  <c r="AC36" i="9" s="1"/>
  <c r="AF31" i="9"/>
  <c r="AC82" i="9"/>
  <c r="AC80" i="9"/>
  <c r="AF69" i="9"/>
  <c r="AE70" i="9" s="1"/>
  <c r="AD71" i="9" s="1"/>
  <c r="AC72" i="9" s="1"/>
  <c r="AB73" i="9" s="1"/>
  <c r="AA74" i="9" s="1"/>
  <c r="Z75" i="9" s="1"/>
  <c r="AF67" i="9"/>
  <c r="AF43" i="9"/>
  <c r="AE44" i="9" s="1"/>
  <c r="AD45" i="9" s="1"/>
  <c r="AC46" i="9" s="1"/>
  <c r="AB47" i="9" s="1"/>
  <c r="AA48" i="9" s="1"/>
  <c r="Z49" i="9" s="1"/>
  <c r="Y50" i="9" s="1"/>
  <c r="X51" i="9" s="1"/>
  <c r="W52" i="9" s="1"/>
  <c r="V53" i="9" s="1"/>
  <c r="U54" i="9" s="1"/>
  <c r="AF41" i="9"/>
  <c r="AG64" i="8"/>
  <c r="AF65" i="8" s="1"/>
  <c r="AE66" i="8" s="1"/>
  <c r="AD67" i="8" s="1"/>
  <c r="AG62" i="8"/>
  <c r="AE42" i="8"/>
  <c r="AE40" i="8"/>
  <c r="AF73" i="8"/>
  <c r="AE74" i="8" s="1"/>
  <c r="AD75" i="8" s="1"/>
  <c r="AC76" i="8" s="1"/>
  <c r="AF71" i="8"/>
  <c r="AG48" i="8"/>
  <c r="AF49" i="8" s="1"/>
  <c r="AE50" i="8" s="1"/>
  <c r="AG46" i="8"/>
  <c r="AG56" i="8"/>
  <c r="AF57" i="8" s="1"/>
  <c r="AE58" i="8" s="1"/>
  <c r="AG54" i="8"/>
  <c r="AH27" i="8"/>
  <c r="AG28" i="8" s="1"/>
  <c r="AF29" i="8" s="1"/>
  <c r="AE30" i="8" s="1"/>
  <c r="AD31" i="8" s="1"/>
  <c r="AC32" i="8" s="1"/>
  <c r="AB33" i="8" s="1"/>
  <c r="AA34" i="8" s="1"/>
  <c r="AH25" i="8"/>
  <c r="AF83" i="8"/>
  <c r="AE84" i="8" s="1"/>
  <c r="AF81" i="8"/>
  <c r="AH57" i="6"/>
  <c r="AG58" i="6" s="1"/>
  <c r="AF59" i="6" s="1"/>
  <c r="AE60" i="6" s="1"/>
  <c r="AH55" i="6"/>
  <c r="AJ35" i="6"/>
  <c r="AI36" i="6" s="1"/>
  <c r="AH37" i="6" s="1"/>
  <c r="AG38" i="6" s="1"/>
  <c r="AF39" i="6" s="1"/>
  <c r="AE40" i="6" s="1"/>
  <c r="AD41" i="6" s="1"/>
  <c r="AJ33" i="6"/>
  <c r="AG48" i="6"/>
  <c r="AF49" i="6" s="1"/>
  <c r="AE50" i="6" s="1"/>
  <c r="AG46" i="6"/>
  <c r="AF75" i="6"/>
  <c r="AJ23" i="6"/>
  <c r="AI24" i="6" s="1"/>
  <c r="AH25" i="6" s="1"/>
  <c r="AG26" i="6" s="1"/>
  <c r="AF27" i="6" s="1"/>
  <c r="AJ21" i="6"/>
  <c r="AH81" i="6"/>
  <c r="AG82" i="6" s="1"/>
  <c r="AF83" i="6" s="1"/>
  <c r="AE84" i="6" s="1"/>
  <c r="AH79" i="6"/>
  <c r="AH67" i="6"/>
  <c r="AG68" i="6" s="1"/>
  <c r="AF69" i="6" s="1"/>
  <c r="AE70" i="6" s="1"/>
  <c r="AD71" i="6" s="1"/>
  <c r="AH65" i="6"/>
  <c r="AD55" i="16" l="1"/>
  <c r="AC56" i="16" s="1"/>
  <c r="AB57" i="16" s="1"/>
  <c r="AD53" i="16"/>
  <c r="AD63" i="16"/>
  <c r="AC64" i="16" s="1"/>
  <c r="AB65" i="16" s="1"/>
  <c r="AA66" i="16" s="1"/>
  <c r="Z67" i="16" s="1"/>
  <c r="Y68" i="16" s="1"/>
  <c r="X69" i="16" s="1"/>
  <c r="W70" i="16" s="1"/>
  <c r="V71" i="16" s="1"/>
  <c r="U72" i="16" s="1"/>
  <c r="T73" i="16" s="1"/>
  <c r="AD61" i="16"/>
  <c r="AD43" i="16"/>
  <c r="AC44" i="16" s="1"/>
  <c r="AB45" i="16" s="1"/>
  <c r="AA46" i="16" s="1"/>
  <c r="Z47" i="16" s="1"/>
  <c r="AD41" i="16"/>
  <c r="AE34" i="16"/>
  <c r="AD35" i="16" s="1"/>
  <c r="AC36" i="16" s="1"/>
  <c r="AB37" i="16" s="1"/>
  <c r="AE32" i="16"/>
  <c r="AB75" i="15"/>
  <c r="AA76" i="15" s="1"/>
  <c r="Z77" i="15" s="1"/>
  <c r="Y78" i="15" s="1"/>
  <c r="AB73" i="15"/>
  <c r="AB35" i="15"/>
  <c r="AA36" i="15" s="1"/>
  <c r="Z37" i="15" s="1"/>
  <c r="Y38" i="15" s="1"/>
  <c r="AB33" i="15"/>
  <c r="AD47" i="15"/>
  <c r="AC48" i="15" s="1"/>
  <c r="AB49" i="15" s="1"/>
  <c r="AD45" i="15"/>
  <c r="AD55" i="15"/>
  <c r="AC56" i="15" s="1"/>
  <c r="AB57" i="15" s="1"/>
  <c r="AD53" i="15"/>
  <c r="AD63" i="15"/>
  <c r="AC64" i="15" s="1"/>
  <c r="AB65" i="15" s="1"/>
  <c r="AA66" i="15" s="1"/>
  <c r="Z67" i="15" s="1"/>
  <c r="Y68" i="15" s="1"/>
  <c r="AD61" i="15"/>
  <c r="AD27" i="13"/>
  <c r="AC28" i="13" s="1"/>
  <c r="AB29" i="13" s="1"/>
  <c r="AA30" i="13" s="1"/>
  <c r="AD25" i="13"/>
  <c r="AD81" i="13"/>
  <c r="AC82" i="13" s="1"/>
  <c r="AD79" i="13"/>
  <c r="AD37" i="13"/>
  <c r="AC38" i="13" s="1"/>
  <c r="AB39" i="13" s="1"/>
  <c r="AA40" i="13" s="1"/>
  <c r="Z41" i="13" s="1"/>
  <c r="Y42" i="13" s="1"/>
  <c r="X43" i="13" s="1"/>
  <c r="W44" i="13" s="1"/>
  <c r="V45" i="13" s="1"/>
  <c r="AD35" i="13"/>
  <c r="AD57" i="13"/>
  <c r="AC58" i="13" s="1"/>
  <c r="AB59" i="13" s="1"/>
  <c r="AA60" i="13" s="1"/>
  <c r="AD55" i="13"/>
  <c r="AE68" i="13"/>
  <c r="AD69" i="13" s="1"/>
  <c r="AC70" i="13" s="1"/>
  <c r="AB71" i="13" s="1"/>
  <c r="AA72" i="13" s="1"/>
  <c r="Z73" i="13" s="1"/>
  <c r="AE66" i="13"/>
  <c r="AD45" i="12"/>
  <c r="AC46" i="12" s="1"/>
  <c r="AB47" i="12" s="1"/>
  <c r="AA48" i="12" s="1"/>
  <c r="AD43" i="12"/>
  <c r="AD35" i="12"/>
  <c r="AC36" i="12" s="1"/>
  <c r="AB37" i="12" s="1"/>
  <c r="AA38" i="12" s="1"/>
  <c r="AD33" i="12"/>
  <c r="AC74" i="12"/>
  <c r="AB75" i="12" s="1"/>
  <c r="AA76" i="12" s="1"/>
  <c r="Z77" i="12" s="1"/>
  <c r="Y78" i="12" s="1"/>
  <c r="AC72" i="12"/>
  <c r="AD55" i="12"/>
  <c r="AC56" i="12" s="1"/>
  <c r="AB57" i="12" s="1"/>
  <c r="AD53" i="12"/>
  <c r="AD63" i="12"/>
  <c r="AC64" i="12" s="1"/>
  <c r="AB65" i="12" s="1"/>
  <c r="AA66" i="12" s="1"/>
  <c r="Z67" i="12" s="1"/>
  <c r="AD61" i="12"/>
  <c r="AD49" i="11"/>
  <c r="AC50" i="11" s="1"/>
  <c r="AB51" i="11" s="1"/>
  <c r="AA52" i="11" s="1"/>
  <c r="Z53" i="11" s="1"/>
  <c r="Y54" i="11" s="1"/>
  <c r="AD47" i="11"/>
  <c r="AE30" i="11"/>
  <c r="AD31" i="11" s="1"/>
  <c r="AC32" i="11" s="1"/>
  <c r="AB33" i="11" s="1"/>
  <c r="AA34" i="11" s="1"/>
  <c r="AE28" i="11"/>
  <c r="AD63" i="11"/>
  <c r="AC64" i="11" s="1"/>
  <c r="AB65" i="11" s="1"/>
  <c r="AD61" i="11"/>
  <c r="AD79" i="11"/>
  <c r="AC80" i="11" s="1"/>
  <c r="AB81" i="11" s="1"/>
  <c r="AD77" i="11"/>
  <c r="AD41" i="11"/>
  <c r="AC42" i="11" s="1"/>
  <c r="AB43" i="11" s="1"/>
  <c r="AD39" i="11"/>
  <c r="AD71" i="11"/>
  <c r="AC72" i="11" s="1"/>
  <c r="AB73" i="11" s="1"/>
  <c r="AD69" i="11"/>
  <c r="AE68" i="9"/>
  <c r="AD69" i="9" s="1"/>
  <c r="AC70" i="9" s="1"/>
  <c r="AB71" i="9" s="1"/>
  <c r="AA72" i="9" s="1"/>
  <c r="Z73" i="9" s="1"/>
  <c r="Y74" i="9" s="1"/>
  <c r="AE66" i="9"/>
  <c r="AE32" i="9"/>
  <c r="AD33" i="9" s="1"/>
  <c r="AC34" i="9" s="1"/>
  <c r="AB35" i="9" s="1"/>
  <c r="AE30" i="9"/>
  <c r="AE42" i="9"/>
  <c r="AD43" i="9" s="1"/>
  <c r="AC44" i="9" s="1"/>
  <c r="AB45" i="9" s="1"/>
  <c r="AA46" i="9" s="1"/>
  <c r="Z47" i="9" s="1"/>
  <c r="Y48" i="9" s="1"/>
  <c r="X49" i="9" s="1"/>
  <c r="W50" i="9" s="1"/>
  <c r="V51" i="9" s="1"/>
  <c r="U52" i="9" s="1"/>
  <c r="T53" i="9" s="1"/>
  <c r="AE40" i="9"/>
  <c r="AB81" i="9"/>
  <c r="AB79" i="9"/>
  <c r="AF63" i="8"/>
  <c r="AE64" i="8" s="1"/>
  <c r="AD65" i="8" s="1"/>
  <c r="AC66" i="8" s="1"/>
  <c r="AF61" i="8"/>
  <c r="AD41" i="8"/>
  <c r="AD39" i="8"/>
  <c r="AF47" i="8"/>
  <c r="AE48" i="8" s="1"/>
  <c r="AD49" i="8" s="1"/>
  <c r="AF45" i="8"/>
  <c r="AE72" i="8"/>
  <c r="AD73" i="8" s="1"/>
  <c r="AC74" i="8" s="1"/>
  <c r="AB75" i="8" s="1"/>
  <c r="AE70" i="8"/>
  <c r="AG26" i="8"/>
  <c r="AF27" i="8" s="1"/>
  <c r="AE28" i="8" s="1"/>
  <c r="AD29" i="8" s="1"/>
  <c r="AC30" i="8" s="1"/>
  <c r="AB31" i="8" s="1"/>
  <c r="AA32" i="8" s="1"/>
  <c r="Z33" i="8" s="1"/>
  <c r="AG24" i="8"/>
  <c r="AE82" i="8"/>
  <c r="AD83" i="8" s="1"/>
  <c r="AE80" i="8"/>
  <c r="AF55" i="8"/>
  <c r="AE56" i="8" s="1"/>
  <c r="AD57" i="8" s="1"/>
  <c r="AF53" i="8"/>
  <c r="AG80" i="6"/>
  <c r="AF81" i="6" s="1"/>
  <c r="AE82" i="6" s="1"/>
  <c r="AD83" i="6" s="1"/>
  <c r="AG78" i="6"/>
  <c r="AE74" i="6"/>
  <c r="AI34" i="6"/>
  <c r="AH35" i="6" s="1"/>
  <c r="AG36" i="6" s="1"/>
  <c r="AF37" i="6" s="1"/>
  <c r="AE38" i="6" s="1"/>
  <c r="AD39" i="6" s="1"/>
  <c r="AC40" i="6" s="1"/>
  <c r="AI32" i="6"/>
  <c r="AI22" i="6"/>
  <c r="AH23" i="6" s="1"/>
  <c r="AG24" i="6" s="1"/>
  <c r="AF25" i="6" s="1"/>
  <c r="AE26" i="6" s="1"/>
  <c r="AI20" i="6"/>
  <c r="AF47" i="6"/>
  <c r="AE48" i="6" s="1"/>
  <c r="AD49" i="6" s="1"/>
  <c r="AF45" i="6"/>
  <c r="AG56" i="6"/>
  <c r="AF57" i="6" s="1"/>
  <c r="AE58" i="6" s="1"/>
  <c r="AD59" i="6" s="1"/>
  <c r="AG54" i="6"/>
  <c r="AG66" i="6"/>
  <c r="AF67" i="6" s="1"/>
  <c r="AE68" i="6" s="1"/>
  <c r="AD69" i="6" s="1"/>
  <c r="AC70" i="6" s="1"/>
  <c r="AG64" i="6"/>
  <c r="AC62" i="16" l="1"/>
  <c r="AB63" i="16" s="1"/>
  <c r="AA64" i="16" s="1"/>
  <c r="Z65" i="16" s="1"/>
  <c r="Y66" i="16" s="1"/>
  <c r="X67" i="16" s="1"/>
  <c r="W68" i="16" s="1"/>
  <c r="V69" i="16" s="1"/>
  <c r="U70" i="16" s="1"/>
  <c r="T71" i="16" s="1"/>
  <c r="S72" i="16" s="1"/>
  <c r="AC60" i="16"/>
  <c r="AC42" i="16"/>
  <c r="AB43" i="16" s="1"/>
  <c r="AA44" i="16" s="1"/>
  <c r="Z45" i="16" s="1"/>
  <c r="Y46" i="16" s="1"/>
  <c r="AC40" i="16"/>
  <c r="AC54" i="16"/>
  <c r="AB55" i="16" s="1"/>
  <c r="AA56" i="16" s="1"/>
  <c r="AC52" i="16"/>
  <c r="AD33" i="16"/>
  <c r="AC34" i="16" s="1"/>
  <c r="AB35" i="16" s="1"/>
  <c r="AA36" i="16" s="1"/>
  <c r="AD31" i="16"/>
  <c r="AC54" i="15"/>
  <c r="AB55" i="15" s="1"/>
  <c r="AA56" i="15" s="1"/>
  <c r="AC52" i="15"/>
  <c r="AA74" i="15"/>
  <c r="Z75" i="15" s="1"/>
  <c r="Y76" i="15" s="1"/>
  <c r="X77" i="15" s="1"/>
  <c r="AA72" i="15"/>
  <c r="AC62" i="15"/>
  <c r="AB63" i="15" s="1"/>
  <c r="AA64" i="15" s="1"/>
  <c r="Z65" i="15" s="1"/>
  <c r="Y66" i="15" s="1"/>
  <c r="X67" i="15" s="1"/>
  <c r="AC60" i="15"/>
  <c r="AA34" i="15"/>
  <c r="Z35" i="15" s="1"/>
  <c r="Y36" i="15" s="1"/>
  <c r="X37" i="15" s="1"/>
  <c r="AA32" i="15"/>
  <c r="AC46" i="15"/>
  <c r="AB47" i="15" s="1"/>
  <c r="AA48" i="15" s="1"/>
  <c r="AC44" i="15"/>
  <c r="AC56" i="13"/>
  <c r="AB57" i="13" s="1"/>
  <c r="AA58" i="13" s="1"/>
  <c r="Z59" i="13" s="1"/>
  <c r="AC54" i="13"/>
  <c r="AC80" i="13"/>
  <c r="AB81" i="13" s="1"/>
  <c r="AC78" i="13"/>
  <c r="AD67" i="13"/>
  <c r="AC68" i="13" s="1"/>
  <c r="AB69" i="13" s="1"/>
  <c r="AA70" i="13" s="1"/>
  <c r="Z71" i="13" s="1"/>
  <c r="Y72" i="13" s="1"/>
  <c r="AD65" i="13"/>
  <c r="AC26" i="13"/>
  <c r="AB27" i="13" s="1"/>
  <c r="AA28" i="13" s="1"/>
  <c r="Z29" i="13" s="1"/>
  <c r="AC36" i="13"/>
  <c r="AB37" i="13" s="1"/>
  <c r="AA38" i="13" s="1"/>
  <c r="Z39" i="13" s="1"/>
  <c r="Y40" i="13" s="1"/>
  <c r="X41" i="13" s="1"/>
  <c r="W42" i="13" s="1"/>
  <c r="V43" i="13" s="1"/>
  <c r="U44" i="13" s="1"/>
  <c r="AC34" i="13"/>
  <c r="AC54" i="12"/>
  <c r="AB55" i="12" s="1"/>
  <c r="AA56" i="12" s="1"/>
  <c r="AC52" i="12"/>
  <c r="AC34" i="12"/>
  <c r="AB35" i="12" s="1"/>
  <c r="AA36" i="12" s="1"/>
  <c r="Z37" i="12" s="1"/>
  <c r="AC32" i="12"/>
  <c r="AC62" i="12"/>
  <c r="AB63" i="12" s="1"/>
  <c r="AA64" i="12" s="1"/>
  <c r="Z65" i="12" s="1"/>
  <c r="Y66" i="12" s="1"/>
  <c r="AC60" i="12"/>
  <c r="AB73" i="12"/>
  <c r="AA74" i="12" s="1"/>
  <c r="Z75" i="12" s="1"/>
  <c r="Y76" i="12" s="1"/>
  <c r="X77" i="12" s="1"/>
  <c r="AB71" i="12"/>
  <c r="AC44" i="12"/>
  <c r="AB45" i="12" s="1"/>
  <c r="AA46" i="12" s="1"/>
  <c r="Z47" i="12" s="1"/>
  <c r="AC42" i="12"/>
  <c r="AC70" i="11"/>
  <c r="AB71" i="11" s="1"/>
  <c r="AA72" i="11" s="1"/>
  <c r="AC68" i="11"/>
  <c r="AC78" i="11"/>
  <c r="AB79" i="11" s="1"/>
  <c r="AA80" i="11" s="1"/>
  <c r="AC76" i="11"/>
  <c r="AC48" i="11"/>
  <c r="AB49" i="11" s="1"/>
  <c r="AA50" i="11" s="1"/>
  <c r="Z51" i="11" s="1"/>
  <c r="Y52" i="11" s="1"/>
  <c r="X53" i="11" s="1"/>
  <c r="AC46" i="11"/>
  <c r="AC40" i="11"/>
  <c r="AB41" i="11" s="1"/>
  <c r="AA42" i="11" s="1"/>
  <c r="AC38" i="11"/>
  <c r="AD29" i="11"/>
  <c r="AC30" i="11" s="1"/>
  <c r="AB31" i="11" s="1"/>
  <c r="AA32" i="11" s="1"/>
  <c r="Z33" i="11" s="1"/>
  <c r="AD27" i="11"/>
  <c r="AC62" i="11"/>
  <c r="AB63" i="11" s="1"/>
  <c r="AA64" i="11" s="1"/>
  <c r="AC60" i="11"/>
  <c r="AD67" i="9"/>
  <c r="AC68" i="9" s="1"/>
  <c r="AB69" i="9" s="1"/>
  <c r="AA70" i="9" s="1"/>
  <c r="Z71" i="9" s="1"/>
  <c r="Y72" i="9" s="1"/>
  <c r="X73" i="9" s="1"/>
  <c r="AD65" i="9"/>
  <c r="AD31" i="9"/>
  <c r="AC32" i="9" s="1"/>
  <c r="AB33" i="9" s="1"/>
  <c r="AA34" i="9" s="1"/>
  <c r="AD29" i="9"/>
  <c r="AD41" i="9"/>
  <c r="AC42" i="9" s="1"/>
  <c r="AB43" i="9" s="1"/>
  <c r="AA44" i="9" s="1"/>
  <c r="Z45" i="9" s="1"/>
  <c r="Y46" i="9" s="1"/>
  <c r="X47" i="9" s="1"/>
  <c r="W48" i="9" s="1"/>
  <c r="V49" i="9" s="1"/>
  <c r="U50" i="9" s="1"/>
  <c r="T51" i="9" s="1"/>
  <c r="S52" i="9" s="1"/>
  <c r="AD39" i="9"/>
  <c r="AA80" i="9"/>
  <c r="AA78" i="9"/>
  <c r="AE62" i="8"/>
  <c r="AD63" i="8" s="1"/>
  <c r="AC64" i="8" s="1"/>
  <c r="AB65" i="8" s="1"/>
  <c r="AE60" i="8"/>
  <c r="AC40" i="8"/>
  <c r="AC38" i="8"/>
  <c r="AD71" i="8"/>
  <c r="AC72" i="8" s="1"/>
  <c r="AB73" i="8" s="1"/>
  <c r="AA74" i="8" s="1"/>
  <c r="AD69" i="8"/>
  <c r="AD81" i="8"/>
  <c r="AC82" i="8" s="1"/>
  <c r="AD79" i="8"/>
  <c r="AF25" i="8"/>
  <c r="AE26" i="8" s="1"/>
  <c r="AD27" i="8" s="1"/>
  <c r="AC28" i="8" s="1"/>
  <c r="AB29" i="8" s="1"/>
  <c r="AA30" i="8" s="1"/>
  <c r="Z31" i="8" s="1"/>
  <c r="Y32" i="8" s="1"/>
  <c r="AF23" i="8"/>
  <c r="AE54" i="8"/>
  <c r="AD55" i="8" s="1"/>
  <c r="AC56" i="8" s="1"/>
  <c r="AE52" i="8"/>
  <c r="AE46" i="8"/>
  <c r="AD47" i="8" s="1"/>
  <c r="AC48" i="8" s="1"/>
  <c r="AE44" i="8"/>
  <c r="AH33" i="6"/>
  <c r="AG34" i="6" s="1"/>
  <c r="AF35" i="6" s="1"/>
  <c r="AE36" i="6" s="1"/>
  <c r="AD37" i="6" s="1"/>
  <c r="AC38" i="6" s="1"/>
  <c r="AB39" i="6" s="1"/>
  <c r="AH31" i="6"/>
  <c r="AF79" i="6"/>
  <c r="AE80" i="6" s="1"/>
  <c r="AD81" i="6" s="1"/>
  <c r="AC82" i="6" s="1"/>
  <c r="AF77" i="6"/>
  <c r="AF55" i="6"/>
  <c r="AE56" i="6" s="1"/>
  <c r="AD57" i="6" s="1"/>
  <c r="AC58" i="6" s="1"/>
  <c r="AF53" i="6"/>
  <c r="AE46" i="6"/>
  <c r="AD47" i="6" s="1"/>
  <c r="AC48" i="6" s="1"/>
  <c r="AE44" i="6"/>
  <c r="AH21" i="6"/>
  <c r="AG22" i="6" s="1"/>
  <c r="AF23" i="6" s="1"/>
  <c r="AE24" i="6" s="1"/>
  <c r="AD25" i="6" s="1"/>
  <c r="AD73" i="6"/>
  <c r="AF65" i="6"/>
  <c r="AE66" i="6" s="1"/>
  <c r="AD67" i="6" s="1"/>
  <c r="AC68" i="6" s="1"/>
  <c r="AB69" i="6" s="1"/>
  <c r="AF63" i="6"/>
  <c r="AB53" i="16" l="1"/>
  <c r="AA54" i="16" s="1"/>
  <c r="Z55" i="16" s="1"/>
  <c r="AB51" i="16"/>
  <c r="AB61" i="16"/>
  <c r="AA62" i="16" s="1"/>
  <c r="Z63" i="16" s="1"/>
  <c r="Y64" i="16" s="1"/>
  <c r="X65" i="16" s="1"/>
  <c r="W66" i="16" s="1"/>
  <c r="V67" i="16" s="1"/>
  <c r="U68" i="16" s="1"/>
  <c r="T69" i="16" s="1"/>
  <c r="S70" i="16" s="1"/>
  <c r="R71" i="16" s="1"/>
  <c r="AB59" i="16"/>
  <c r="AC32" i="16"/>
  <c r="AB33" i="16" s="1"/>
  <c r="AA34" i="16" s="1"/>
  <c r="Z35" i="16" s="1"/>
  <c r="AC30" i="16"/>
  <c r="AB41" i="16"/>
  <c r="AA42" i="16" s="1"/>
  <c r="Z43" i="16" s="1"/>
  <c r="Y44" i="16" s="1"/>
  <c r="X45" i="16" s="1"/>
  <c r="AB39" i="16"/>
  <c r="AB61" i="15"/>
  <c r="AA62" i="15" s="1"/>
  <c r="Z63" i="15" s="1"/>
  <c r="Y64" i="15" s="1"/>
  <c r="X65" i="15" s="1"/>
  <c r="W66" i="15" s="1"/>
  <c r="AB59" i="15"/>
  <c r="Z33" i="15"/>
  <c r="Y34" i="15" s="1"/>
  <c r="X35" i="15" s="1"/>
  <c r="W36" i="15" s="1"/>
  <c r="Z31" i="15"/>
  <c r="AB53" i="15"/>
  <c r="AA54" i="15" s="1"/>
  <c r="Z55" i="15" s="1"/>
  <c r="AB51" i="15"/>
  <c r="AB45" i="15"/>
  <c r="AA46" i="15" s="1"/>
  <c r="Z47" i="15" s="1"/>
  <c r="AB43" i="15"/>
  <c r="Z73" i="15"/>
  <c r="Y74" i="15" s="1"/>
  <c r="X75" i="15" s="1"/>
  <c r="W76" i="15" s="1"/>
  <c r="Z71" i="15"/>
  <c r="AB35" i="13"/>
  <c r="AA36" i="13" s="1"/>
  <c r="Z37" i="13" s="1"/>
  <c r="Y38" i="13" s="1"/>
  <c r="X39" i="13" s="1"/>
  <c r="W40" i="13" s="1"/>
  <c r="V41" i="13" s="1"/>
  <c r="U42" i="13" s="1"/>
  <c r="T43" i="13" s="1"/>
  <c r="AB33" i="13"/>
  <c r="AC66" i="13"/>
  <c r="AB67" i="13" s="1"/>
  <c r="AA68" i="13" s="1"/>
  <c r="Z69" i="13" s="1"/>
  <c r="Y70" i="13" s="1"/>
  <c r="X71" i="13" s="1"/>
  <c r="AC64" i="13"/>
  <c r="AB55" i="13"/>
  <c r="AA56" i="13" s="1"/>
  <c r="Z57" i="13" s="1"/>
  <c r="Y58" i="13" s="1"/>
  <c r="AB53" i="13"/>
  <c r="AB79" i="13"/>
  <c r="AA80" i="13" s="1"/>
  <c r="AB77" i="13"/>
  <c r="AB61" i="12"/>
  <c r="AA62" i="12" s="1"/>
  <c r="Z63" i="12" s="1"/>
  <c r="Y64" i="12" s="1"/>
  <c r="X65" i="12" s="1"/>
  <c r="AB59" i="12"/>
  <c r="AB43" i="12"/>
  <c r="AA44" i="12" s="1"/>
  <c r="Z45" i="12" s="1"/>
  <c r="Y46" i="12" s="1"/>
  <c r="AB41" i="12"/>
  <c r="AB53" i="12"/>
  <c r="AA54" i="12" s="1"/>
  <c r="Z55" i="12" s="1"/>
  <c r="AB51" i="12"/>
  <c r="AA72" i="12"/>
  <c r="Z73" i="12" s="1"/>
  <c r="Y74" i="12" s="1"/>
  <c r="X75" i="12" s="1"/>
  <c r="W76" i="12" s="1"/>
  <c r="AA70" i="12"/>
  <c r="AB33" i="12"/>
  <c r="AA34" i="12" s="1"/>
  <c r="Z35" i="12" s="1"/>
  <c r="Y36" i="12" s="1"/>
  <c r="AB31" i="12"/>
  <c r="AB61" i="11"/>
  <c r="AA62" i="11" s="1"/>
  <c r="Z63" i="11" s="1"/>
  <c r="AB59" i="11"/>
  <c r="AB77" i="11"/>
  <c r="AA78" i="11" s="1"/>
  <c r="Z79" i="11" s="1"/>
  <c r="AB75" i="11"/>
  <c r="AB39" i="11"/>
  <c r="AA40" i="11" s="1"/>
  <c r="Z41" i="11" s="1"/>
  <c r="AB37" i="11"/>
  <c r="AB47" i="11"/>
  <c r="AA48" i="11" s="1"/>
  <c r="Z49" i="11" s="1"/>
  <c r="Y50" i="11" s="1"/>
  <c r="X51" i="11" s="1"/>
  <c r="W52" i="11" s="1"/>
  <c r="AB45" i="11"/>
  <c r="AB69" i="11"/>
  <c r="AA70" i="11" s="1"/>
  <c r="Z71" i="11" s="1"/>
  <c r="AB67" i="11"/>
  <c r="AC28" i="11"/>
  <c r="AB29" i="11" s="1"/>
  <c r="AA30" i="11" s="1"/>
  <c r="Z31" i="11" s="1"/>
  <c r="Y32" i="11" s="1"/>
  <c r="AC26" i="11"/>
  <c r="AB27" i="11" s="1"/>
  <c r="AA28" i="11" s="1"/>
  <c r="Z29" i="11" s="1"/>
  <c r="Y30" i="11" s="1"/>
  <c r="X31" i="11" s="1"/>
  <c r="AC40" i="9"/>
  <c r="AB41" i="9" s="1"/>
  <c r="AA42" i="9" s="1"/>
  <c r="Z43" i="9" s="1"/>
  <c r="Y44" i="9" s="1"/>
  <c r="X45" i="9" s="1"/>
  <c r="W46" i="9" s="1"/>
  <c r="V47" i="9" s="1"/>
  <c r="U48" i="9" s="1"/>
  <c r="T49" i="9" s="1"/>
  <c r="S50" i="9" s="1"/>
  <c r="R51" i="9" s="1"/>
  <c r="AC38" i="9"/>
  <c r="AC66" i="9"/>
  <c r="AB67" i="9" s="1"/>
  <c r="AA68" i="9" s="1"/>
  <c r="Z69" i="9" s="1"/>
  <c r="Y70" i="9" s="1"/>
  <c r="X71" i="9" s="1"/>
  <c r="W72" i="9" s="1"/>
  <c r="AC64" i="9"/>
  <c r="Z79" i="9"/>
  <c r="Z77" i="9"/>
  <c r="AC30" i="9"/>
  <c r="AB31" i="9" s="1"/>
  <c r="AA32" i="9" s="1"/>
  <c r="Z33" i="9" s="1"/>
  <c r="AC28" i="9"/>
  <c r="AD61" i="8"/>
  <c r="AC62" i="8" s="1"/>
  <c r="AB63" i="8" s="1"/>
  <c r="AA64" i="8" s="1"/>
  <c r="AD59" i="8"/>
  <c r="AB39" i="8"/>
  <c r="AB37" i="8"/>
  <c r="AC80" i="8"/>
  <c r="AB81" i="8" s="1"/>
  <c r="AC78" i="8"/>
  <c r="AD53" i="8"/>
  <c r="AC54" i="8" s="1"/>
  <c r="AB55" i="8" s="1"/>
  <c r="AD51" i="8"/>
  <c r="AE24" i="8"/>
  <c r="AD25" i="8" s="1"/>
  <c r="AC26" i="8" s="1"/>
  <c r="AB27" i="8" s="1"/>
  <c r="AA28" i="8" s="1"/>
  <c r="Z29" i="8" s="1"/>
  <c r="Y30" i="8" s="1"/>
  <c r="X31" i="8" s="1"/>
  <c r="AC70" i="8"/>
  <c r="AB71" i="8" s="1"/>
  <c r="AA72" i="8" s="1"/>
  <c r="Z73" i="8" s="1"/>
  <c r="AC68" i="8"/>
  <c r="AD45" i="8"/>
  <c r="AC46" i="8" s="1"/>
  <c r="AB47" i="8" s="1"/>
  <c r="AD43" i="8"/>
  <c r="AE54" i="6"/>
  <c r="AD55" i="6" s="1"/>
  <c r="AC56" i="6" s="1"/>
  <c r="AB57" i="6" s="1"/>
  <c r="AE52" i="6"/>
  <c r="AD45" i="6"/>
  <c r="AC46" i="6" s="1"/>
  <c r="AB47" i="6" s="1"/>
  <c r="AD43" i="6"/>
  <c r="AC72" i="6"/>
  <c r="AE78" i="6"/>
  <c r="AD79" i="6" s="1"/>
  <c r="AC80" i="6" s="1"/>
  <c r="AB81" i="6" s="1"/>
  <c r="AE76" i="6"/>
  <c r="AG32" i="6"/>
  <c r="AF33" i="6" s="1"/>
  <c r="AE34" i="6" s="1"/>
  <c r="AD35" i="6" s="1"/>
  <c r="AC36" i="6" s="1"/>
  <c r="AB37" i="6" s="1"/>
  <c r="AA38" i="6" s="1"/>
  <c r="AG30" i="6"/>
  <c r="AE64" i="6"/>
  <c r="AD65" i="6" s="1"/>
  <c r="AC66" i="6" s="1"/>
  <c r="AB67" i="6" s="1"/>
  <c r="AA68" i="6" s="1"/>
  <c r="AE62" i="6"/>
  <c r="AB31" i="16" l="1"/>
  <c r="AA32" i="16" s="1"/>
  <c r="Z33" i="16" s="1"/>
  <c r="Y34" i="16" s="1"/>
  <c r="AB29" i="16"/>
  <c r="AA40" i="16"/>
  <c r="Z41" i="16" s="1"/>
  <c r="Y42" i="16" s="1"/>
  <c r="X43" i="16" s="1"/>
  <c r="W44" i="16" s="1"/>
  <c r="AA38" i="16"/>
  <c r="AA52" i="16"/>
  <c r="Z53" i="16" s="1"/>
  <c r="Y54" i="16" s="1"/>
  <c r="AA50" i="16"/>
  <c r="AA60" i="16"/>
  <c r="Z61" i="16" s="1"/>
  <c r="Y62" i="16" s="1"/>
  <c r="X63" i="16" s="1"/>
  <c r="W64" i="16" s="1"/>
  <c r="V65" i="16" s="1"/>
  <c r="U66" i="16" s="1"/>
  <c r="T67" i="16" s="1"/>
  <c r="S68" i="16" s="1"/>
  <c r="R69" i="16" s="1"/>
  <c r="Q70" i="16" s="1"/>
  <c r="AA58" i="16"/>
  <c r="AA52" i="15"/>
  <c r="Z53" i="15" s="1"/>
  <c r="Y54" i="15" s="1"/>
  <c r="AA50" i="15"/>
  <c r="AA60" i="15"/>
  <c r="Z61" i="15" s="1"/>
  <c r="Y62" i="15" s="1"/>
  <c r="X63" i="15" s="1"/>
  <c r="W64" i="15" s="1"/>
  <c r="V65" i="15" s="1"/>
  <c r="AA58" i="15"/>
  <c r="AA44" i="15"/>
  <c r="Z45" i="15" s="1"/>
  <c r="Y46" i="15" s="1"/>
  <c r="AA42" i="15"/>
  <c r="Y32" i="15"/>
  <c r="X33" i="15" s="1"/>
  <c r="W34" i="15" s="1"/>
  <c r="V35" i="15" s="1"/>
  <c r="Y30" i="15"/>
  <c r="X31" i="15" s="1"/>
  <c r="W32" i="15" s="1"/>
  <c r="V33" i="15" s="1"/>
  <c r="U34" i="15" s="1"/>
  <c r="Y72" i="15"/>
  <c r="X73" i="15" s="1"/>
  <c r="W74" i="15" s="1"/>
  <c r="V75" i="15" s="1"/>
  <c r="Y70" i="15"/>
  <c r="AA54" i="13"/>
  <c r="Z55" i="13" s="1"/>
  <c r="Y56" i="13" s="1"/>
  <c r="X57" i="13" s="1"/>
  <c r="AA52" i="13"/>
  <c r="AB65" i="13"/>
  <c r="AA66" i="13" s="1"/>
  <c r="Z67" i="13" s="1"/>
  <c r="Y68" i="13" s="1"/>
  <c r="X69" i="13" s="1"/>
  <c r="W70" i="13" s="1"/>
  <c r="AB63" i="13"/>
  <c r="AA78" i="13"/>
  <c r="Z79" i="13" s="1"/>
  <c r="AA76" i="13"/>
  <c r="AA34" i="13"/>
  <c r="Z35" i="13" s="1"/>
  <c r="Y36" i="13" s="1"/>
  <c r="X37" i="13" s="1"/>
  <c r="W38" i="13" s="1"/>
  <c r="V39" i="13" s="1"/>
  <c r="U40" i="13" s="1"/>
  <c r="T41" i="13" s="1"/>
  <c r="S42" i="13" s="1"/>
  <c r="AA32" i="13"/>
  <c r="AA52" i="12"/>
  <c r="Z53" i="12" s="1"/>
  <c r="Y54" i="12" s="1"/>
  <c r="AA50" i="12"/>
  <c r="Z71" i="12"/>
  <c r="Y72" i="12" s="1"/>
  <c r="X73" i="12" s="1"/>
  <c r="W74" i="12" s="1"/>
  <c r="V75" i="12" s="1"/>
  <c r="Z69" i="12"/>
  <c r="AA60" i="12"/>
  <c r="Z61" i="12" s="1"/>
  <c r="Y62" i="12" s="1"/>
  <c r="X63" i="12" s="1"/>
  <c r="W64" i="12" s="1"/>
  <c r="AA58" i="12"/>
  <c r="AA32" i="12"/>
  <c r="Z33" i="12" s="1"/>
  <c r="Y34" i="12" s="1"/>
  <c r="X35" i="12" s="1"/>
  <c r="AA30" i="12"/>
  <c r="AA42" i="12"/>
  <c r="Z43" i="12" s="1"/>
  <c r="Y44" i="12" s="1"/>
  <c r="X45" i="12" s="1"/>
  <c r="AA40" i="12"/>
  <c r="AA38" i="11"/>
  <c r="Z39" i="11" s="1"/>
  <c r="Y40" i="11" s="1"/>
  <c r="AA36" i="11"/>
  <c r="AA60" i="11"/>
  <c r="Z61" i="11" s="1"/>
  <c r="Y62" i="11" s="1"/>
  <c r="AA58" i="11"/>
  <c r="AA46" i="11"/>
  <c r="Z47" i="11" s="1"/>
  <c r="Y48" i="11" s="1"/>
  <c r="X49" i="11" s="1"/>
  <c r="W50" i="11" s="1"/>
  <c r="V51" i="11" s="1"/>
  <c r="AA44" i="11"/>
  <c r="AA68" i="11"/>
  <c r="Z69" i="11" s="1"/>
  <c r="Y70" i="11" s="1"/>
  <c r="AA66" i="11"/>
  <c r="AA76" i="11"/>
  <c r="Z77" i="11" s="1"/>
  <c r="Y78" i="11" s="1"/>
  <c r="AA74" i="11"/>
  <c r="AB65" i="9"/>
  <c r="AA66" i="9" s="1"/>
  <c r="Z67" i="9" s="1"/>
  <c r="Y68" i="9" s="1"/>
  <c r="X69" i="9" s="1"/>
  <c r="W70" i="9" s="1"/>
  <c r="V71" i="9" s="1"/>
  <c r="AB63" i="9"/>
  <c r="Y78" i="9"/>
  <c r="Y76" i="9"/>
  <c r="AB39" i="9"/>
  <c r="AA40" i="9" s="1"/>
  <c r="Z41" i="9" s="1"/>
  <c r="Y42" i="9" s="1"/>
  <c r="X43" i="9" s="1"/>
  <c r="W44" i="9" s="1"/>
  <c r="V45" i="9" s="1"/>
  <c r="U46" i="9" s="1"/>
  <c r="T47" i="9" s="1"/>
  <c r="S48" i="9" s="1"/>
  <c r="R49" i="9" s="1"/>
  <c r="Q50" i="9" s="1"/>
  <c r="AB37" i="9"/>
  <c r="AB29" i="9"/>
  <c r="AA30" i="9" s="1"/>
  <c r="Z31" i="9" s="1"/>
  <c r="Y32" i="9" s="1"/>
  <c r="AB27" i="9"/>
  <c r="AA28" i="9" s="1"/>
  <c r="Z29" i="9" s="1"/>
  <c r="Y30" i="9" s="1"/>
  <c r="X31" i="9" s="1"/>
  <c r="AC60" i="8"/>
  <c r="AB61" i="8" s="1"/>
  <c r="AA62" i="8" s="1"/>
  <c r="Z63" i="8" s="1"/>
  <c r="AC58" i="8"/>
  <c r="AA38" i="8"/>
  <c r="AA36" i="8"/>
  <c r="AB79" i="8"/>
  <c r="AA80" i="8" s="1"/>
  <c r="AB77" i="8"/>
  <c r="AC52" i="8"/>
  <c r="AB53" i="8" s="1"/>
  <c r="AA54" i="8" s="1"/>
  <c r="AC50" i="8"/>
  <c r="AC44" i="8"/>
  <c r="AB45" i="8" s="1"/>
  <c r="AA46" i="8" s="1"/>
  <c r="AC42" i="8"/>
  <c r="AB69" i="8"/>
  <c r="AA70" i="8" s="1"/>
  <c r="Z71" i="8" s="1"/>
  <c r="Y72" i="8" s="1"/>
  <c r="AB67" i="8"/>
  <c r="AD77" i="6"/>
  <c r="AC78" i="6" s="1"/>
  <c r="AB79" i="6" s="1"/>
  <c r="AA80" i="6" s="1"/>
  <c r="AD75" i="6"/>
  <c r="AB71" i="6"/>
  <c r="AD53" i="6"/>
  <c r="AC54" i="6" s="1"/>
  <c r="AB55" i="6" s="1"/>
  <c r="AA56" i="6" s="1"/>
  <c r="AD51" i="6"/>
  <c r="AC44" i="6"/>
  <c r="AB45" i="6" s="1"/>
  <c r="AA46" i="6" s="1"/>
  <c r="AC42" i="6"/>
  <c r="AF31" i="6"/>
  <c r="AE32" i="6" s="1"/>
  <c r="AD33" i="6" s="1"/>
  <c r="AC34" i="6" s="1"/>
  <c r="AB35" i="6" s="1"/>
  <c r="AA36" i="6" s="1"/>
  <c r="Z37" i="6" s="1"/>
  <c r="AF29" i="6"/>
  <c r="AD63" i="6"/>
  <c r="AC64" i="6" s="1"/>
  <c r="AB65" i="6" s="1"/>
  <c r="AA66" i="6" s="1"/>
  <c r="Z67" i="6" s="1"/>
  <c r="AD61" i="6"/>
  <c r="Z39" i="16" l="1"/>
  <c r="Y40" i="16" s="1"/>
  <c r="X41" i="16" s="1"/>
  <c r="W42" i="16" s="1"/>
  <c r="V43" i="16" s="1"/>
  <c r="Z37" i="16"/>
  <c r="Z59" i="16"/>
  <c r="Y60" i="16" s="1"/>
  <c r="X61" i="16" s="1"/>
  <c r="W62" i="16" s="1"/>
  <c r="V63" i="16" s="1"/>
  <c r="U64" i="16" s="1"/>
  <c r="T65" i="16" s="1"/>
  <c r="S66" i="16" s="1"/>
  <c r="R67" i="16" s="1"/>
  <c r="Q68" i="16" s="1"/>
  <c r="P69" i="16" s="1"/>
  <c r="Z57" i="16"/>
  <c r="AA30" i="16"/>
  <c r="Z31" i="16" s="1"/>
  <c r="Y32" i="16" s="1"/>
  <c r="X33" i="16" s="1"/>
  <c r="AA28" i="16"/>
  <c r="Z51" i="16"/>
  <c r="Y52" i="16" s="1"/>
  <c r="X53" i="16" s="1"/>
  <c r="Z49" i="16"/>
  <c r="X71" i="15"/>
  <c r="W72" i="15" s="1"/>
  <c r="V73" i="15" s="1"/>
  <c r="U74" i="15" s="1"/>
  <c r="X69" i="15"/>
  <c r="Z43" i="15"/>
  <c r="Y44" i="15" s="1"/>
  <c r="X45" i="15" s="1"/>
  <c r="Z41" i="15"/>
  <c r="Z51" i="15"/>
  <c r="Y52" i="15" s="1"/>
  <c r="X53" i="15" s="1"/>
  <c r="Z49" i="15"/>
  <c r="Z59" i="15"/>
  <c r="Y60" i="15" s="1"/>
  <c r="X61" i="15" s="1"/>
  <c r="W62" i="15" s="1"/>
  <c r="V63" i="15" s="1"/>
  <c r="U64" i="15" s="1"/>
  <c r="Z57" i="15"/>
  <c r="AA64" i="13"/>
  <c r="Z65" i="13" s="1"/>
  <c r="Y66" i="13" s="1"/>
  <c r="X67" i="13" s="1"/>
  <c r="W68" i="13" s="1"/>
  <c r="V69" i="13" s="1"/>
  <c r="AA62" i="13"/>
  <c r="Z33" i="13"/>
  <c r="Y34" i="13" s="1"/>
  <c r="X35" i="13" s="1"/>
  <c r="W36" i="13" s="1"/>
  <c r="V37" i="13" s="1"/>
  <c r="U38" i="13" s="1"/>
  <c r="T39" i="13" s="1"/>
  <c r="S40" i="13" s="1"/>
  <c r="R41" i="13" s="1"/>
  <c r="Z31" i="13"/>
  <c r="Z77" i="13"/>
  <c r="Y78" i="13" s="1"/>
  <c r="Z75" i="13"/>
  <c r="Z53" i="13"/>
  <c r="Y54" i="13" s="1"/>
  <c r="X55" i="13" s="1"/>
  <c r="W56" i="13" s="1"/>
  <c r="Z51" i="13"/>
  <c r="Z31" i="12"/>
  <c r="Y32" i="12" s="1"/>
  <c r="X33" i="12" s="1"/>
  <c r="W34" i="12" s="1"/>
  <c r="Z29" i="12"/>
  <c r="Y30" i="12" s="1"/>
  <c r="X31" i="12" s="1"/>
  <c r="W32" i="12" s="1"/>
  <c r="V33" i="12" s="1"/>
  <c r="Z59" i="12"/>
  <c r="Y60" i="12" s="1"/>
  <c r="X61" i="12" s="1"/>
  <c r="W62" i="12" s="1"/>
  <c r="V63" i="12" s="1"/>
  <c r="Z57" i="12"/>
  <c r="Z51" i="12"/>
  <c r="Y52" i="12" s="1"/>
  <c r="X53" i="12" s="1"/>
  <c r="Z49" i="12"/>
  <c r="Z41" i="12"/>
  <c r="Y42" i="12" s="1"/>
  <c r="X43" i="12" s="1"/>
  <c r="W44" i="12" s="1"/>
  <c r="Z39" i="12"/>
  <c r="Y70" i="12"/>
  <c r="X71" i="12" s="1"/>
  <c r="W72" i="12" s="1"/>
  <c r="V73" i="12" s="1"/>
  <c r="U74" i="12" s="1"/>
  <c r="Y68" i="12"/>
  <c r="Z75" i="11"/>
  <c r="Y76" i="11" s="1"/>
  <c r="X77" i="11" s="1"/>
  <c r="Z73" i="11"/>
  <c r="Z45" i="11"/>
  <c r="Y46" i="11" s="1"/>
  <c r="X47" i="11" s="1"/>
  <c r="W48" i="11" s="1"/>
  <c r="V49" i="11" s="1"/>
  <c r="U50" i="11" s="1"/>
  <c r="Z43" i="11"/>
  <c r="Z59" i="11"/>
  <c r="Y60" i="11" s="1"/>
  <c r="X61" i="11" s="1"/>
  <c r="Z57" i="11"/>
  <c r="Z37" i="11"/>
  <c r="Y38" i="11" s="1"/>
  <c r="X39" i="11" s="1"/>
  <c r="Z35" i="11"/>
  <c r="Z67" i="11"/>
  <c r="Y68" i="11" s="1"/>
  <c r="X69" i="11" s="1"/>
  <c r="Z65" i="11"/>
  <c r="X77" i="9"/>
  <c r="X75" i="9"/>
  <c r="AA64" i="9"/>
  <c r="Z65" i="9" s="1"/>
  <c r="Y66" i="9" s="1"/>
  <c r="X67" i="9" s="1"/>
  <c r="W68" i="9" s="1"/>
  <c r="V69" i="9" s="1"/>
  <c r="U70" i="9" s="1"/>
  <c r="AA62" i="9"/>
  <c r="AA38" i="9"/>
  <c r="Z39" i="9" s="1"/>
  <c r="Y40" i="9" s="1"/>
  <c r="X41" i="9" s="1"/>
  <c r="W42" i="9" s="1"/>
  <c r="V43" i="9" s="1"/>
  <c r="U44" i="9" s="1"/>
  <c r="T45" i="9" s="1"/>
  <c r="S46" i="9" s="1"/>
  <c r="R47" i="9" s="1"/>
  <c r="Q48" i="9" s="1"/>
  <c r="P49" i="9" s="1"/>
  <c r="AA36" i="9"/>
  <c r="AB59" i="8"/>
  <c r="AA60" i="8" s="1"/>
  <c r="Z61" i="8" s="1"/>
  <c r="Y62" i="8" s="1"/>
  <c r="AB57" i="8"/>
  <c r="Z37" i="8"/>
  <c r="Z35" i="8"/>
  <c r="AA68" i="8"/>
  <c r="Z69" i="8" s="1"/>
  <c r="Y70" i="8" s="1"/>
  <c r="X71" i="8" s="1"/>
  <c r="AA66" i="8"/>
  <c r="AB51" i="8"/>
  <c r="AA52" i="8" s="1"/>
  <c r="Z53" i="8" s="1"/>
  <c r="AB49" i="8"/>
  <c r="AA78" i="8"/>
  <c r="Z79" i="8" s="1"/>
  <c r="AA76" i="8"/>
  <c r="AB43" i="8"/>
  <c r="AA44" i="8" s="1"/>
  <c r="Z45" i="8" s="1"/>
  <c r="AB41" i="8"/>
  <c r="AE30" i="6"/>
  <c r="AD31" i="6" s="1"/>
  <c r="AC32" i="6" s="1"/>
  <c r="AB33" i="6" s="1"/>
  <c r="AA34" i="6" s="1"/>
  <c r="Z35" i="6" s="1"/>
  <c r="Y36" i="6" s="1"/>
  <c r="AE28" i="6"/>
  <c r="AC52" i="6"/>
  <c r="AB53" i="6" s="1"/>
  <c r="AA54" i="6" s="1"/>
  <c r="Z55" i="6" s="1"/>
  <c r="AC50" i="6"/>
  <c r="AC76" i="6"/>
  <c r="AB77" i="6" s="1"/>
  <c r="AA78" i="6" s="1"/>
  <c r="Z79" i="6" s="1"/>
  <c r="AC74" i="6"/>
  <c r="AB43" i="6"/>
  <c r="AA44" i="6" s="1"/>
  <c r="Z45" i="6" s="1"/>
  <c r="AB41" i="6"/>
  <c r="AA70" i="6"/>
  <c r="AC62" i="6"/>
  <c r="AB63" i="6" s="1"/>
  <c r="AA64" i="6" s="1"/>
  <c r="Z65" i="6" s="1"/>
  <c r="Y66" i="6" s="1"/>
  <c r="AC60" i="6"/>
  <c r="Z29" i="16" l="1"/>
  <c r="Y30" i="16" s="1"/>
  <c r="X31" i="16" s="1"/>
  <c r="W32" i="16" s="1"/>
  <c r="Y50" i="16"/>
  <c r="X51" i="16" s="1"/>
  <c r="W52" i="16" s="1"/>
  <c r="Y48" i="16"/>
  <c r="Y58" i="16"/>
  <c r="X59" i="16" s="1"/>
  <c r="W60" i="16" s="1"/>
  <c r="V61" i="16" s="1"/>
  <c r="U62" i="16" s="1"/>
  <c r="T63" i="16" s="1"/>
  <c r="S64" i="16" s="1"/>
  <c r="R65" i="16" s="1"/>
  <c r="Q66" i="16" s="1"/>
  <c r="P67" i="16" s="1"/>
  <c r="O68" i="16" s="1"/>
  <c r="Y56" i="16"/>
  <c r="Y38" i="16"/>
  <c r="X39" i="16" s="1"/>
  <c r="W40" i="16" s="1"/>
  <c r="V41" i="16" s="1"/>
  <c r="U42" i="16" s="1"/>
  <c r="Y36" i="16"/>
  <c r="Y58" i="15"/>
  <c r="X59" i="15" s="1"/>
  <c r="W60" i="15" s="1"/>
  <c r="V61" i="15" s="1"/>
  <c r="U62" i="15" s="1"/>
  <c r="T63" i="15" s="1"/>
  <c r="Y56" i="15"/>
  <c r="Y42" i="15"/>
  <c r="X43" i="15" s="1"/>
  <c r="W44" i="15" s="1"/>
  <c r="Y40" i="15"/>
  <c r="W70" i="15"/>
  <c r="V71" i="15" s="1"/>
  <c r="U72" i="15" s="1"/>
  <c r="T73" i="15" s="1"/>
  <c r="W68" i="15"/>
  <c r="Y50" i="15"/>
  <c r="X51" i="15" s="1"/>
  <c r="W52" i="15" s="1"/>
  <c r="Y48" i="15"/>
  <c r="Y76" i="13"/>
  <c r="X77" i="13" s="1"/>
  <c r="Y74" i="13"/>
  <c r="Z63" i="13"/>
  <c r="Y64" i="13" s="1"/>
  <c r="X65" i="13" s="1"/>
  <c r="W66" i="13" s="1"/>
  <c r="V67" i="13" s="1"/>
  <c r="U68" i="13" s="1"/>
  <c r="Z61" i="13"/>
  <c r="Y52" i="13"/>
  <c r="X53" i="13" s="1"/>
  <c r="W54" i="13" s="1"/>
  <c r="V55" i="13" s="1"/>
  <c r="Y50" i="13"/>
  <c r="Y32" i="13"/>
  <c r="X33" i="13" s="1"/>
  <c r="W34" i="13" s="1"/>
  <c r="V35" i="13" s="1"/>
  <c r="U36" i="13" s="1"/>
  <c r="T37" i="13" s="1"/>
  <c r="S38" i="13" s="1"/>
  <c r="R39" i="13" s="1"/>
  <c r="Q40" i="13" s="1"/>
  <c r="Y30" i="13"/>
  <c r="X31" i="13" s="1"/>
  <c r="W32" i="13" s="1"/>
  <c r="V33" i="13" s="1"/>
  <c r="U34" i="13" s="1"/>
  <c r="T35" i="13" s="1"/>
  <c r="S36" i="13" s="1"/>
  <c r="R37" i="13" s="1"/>
  <c r="Q38" i="13" s="1"/>
  <c r="P39" i="13" s="1"/>
  <c r="Y58" i="12"/>
  <c r="X59" i="12" s="1"/>
  <c r="W60" i="12" s="1"/>
  <c r="V61" i="12" s="1"/>
  <c r="U62" i="12" s="1"/>
  <c r="Y56" i="12"/>
  <c r="X69" i="12"/>
  <c r="W70" i="12" s="1"/>
  <c r="V71" i="12" s="1"/>
  <c r="U72" i="12" s="1"/>
  <c r="T73" i="12" s="1"/>
  <c r="X67" i="12"/>
  <c r="Y50" i="12"/>
  <c r="X51" i="12" s="1"/>
  <c r="W52" i="12" s="1"/>
  <c r="Y48" i="12"/>
  <c r="Y40" i="12"/>
  <c r="X41" i="12" s="1"/>
  <c r="W42" i="12" s="1"/>
  <c r="V43" i="12" s="1"/>
  <c r="Y38" i="12"/>
  <c r="Y66" i="11"/>
  <c r="X67" i="11" s="1"/>
  <c r="W68" i="11" s="1"/>
  <c r="Y64" i="11"/>
  <c r="Y58" i="11"/>
  <c r="X59" i="11" s="1"/>
  <c r="W60" i="11" s="1"/>
  <c r="Y56" i="11"/>
  <c r="Y74" i="11"/>
  <c r="X75" i="11" s="1"/>
  <c r="W76" i="11" s="1"/>
  <c r="Y72" i="11"/>
  <c r="Y36" i="11"/>
  <c r="X37" i="11" s="1"/>
  <c r="W38" i="11" s="1"/>
  <c r="Y34" i="11"/>
  <c r="Y44" i="11"/>
  <c r="X45" i="11" s="1"/>
  <c r="W46" i="11" s="1"/>
  <c r="V47" i="11" s="1"/>
  <c r="U48" i="11" s="1"/>
  <c r="T49" i="11" s="1"/>
  <c r="Y42" i="11"/>
  <c r="Z37" i="9"/>
  <c r="Y38" i="9" s="1"/>
  <c r="X39" i="9" s="1"/>
  <c r="W40" i="9" s="1"/>
  <c r="V41" i="9" s="1"/>
  <c r="U42" i="9" s="1"/>
  <c r="T43" i="9" s="1"/>
  <c r="S44" i="9" s="1"/>
  <c r="R45" i="9" s="1"/>
  <c r="Q46" i="9" s="1"/>
  <c r="P47" i="9" s="1"/>
  <c r="O48" i="9" s="1"/>
  <c r="Z35" i="9"/>
  <c r="W76" i="9"/>
  <c r="W74" i="9"/>
  <c r="Z63" i="9"/>
  <c r="Y64" i="9" s="1"/>
  <c r="X65" i="9" s="1"/>
  <c r="W66" i="9" s="1"/>
  <c r="V67" i="9" s="1"/>
  <c r="U68" i="9" s="1"/>
  <c r="T69" i="9" s="1"/>
  <c r="Z61" i="9"/>
  <c r="AA58" i="8"/>
  <c r="Z59" i="8" s="1"/>
  <c r="Y60" i="8" s="1"/>
  <c r="X61" i="8" s="1"/>
  <c r="AA56" i="8"/>
  <c r="Y36" i="8"/>
  <c r="Y34" i="8"/>
  <c r="Z77" i="8"/>
  <c r="Y78" i="8" s="1"/>
  <c r="Z75" i="8"/>
  <c r="AA42" i="8"/>
  <c r="Z43" i="8" s="1"/>
  <c r="Y44" i="8" s="1"/>
  <c r="AA40" i="8"/>
  <c r="Z67" i="8"/>
  <c r="Y68" i="8" s="1"/>
  <c r="X69" i="8" s="1"/>
  <c r="W70" i="8" s="1"/>
  <c r="Z65" i="8"/>
  <c r="AA50" i="8"/>
  <c r="Z51" i="8" s="1"/>
  <c r="Y52" i="8" s="1"/>
  <c r="AA48" i="8"/>
  <c r="AD29" i="6"/>
  <c r="AC30" i="6" s="1"/>
  <c r="AB31" i="6" s="1"/>
  <c r="AA32" i="6" s="1"/>
  <c r="Z33" i="6" s="1"/>
  <c r="Y34" i="6" s="1"/>
  <c r="X35" i="6" s="1"/>
  <c r="AD27" i="6"/>
  <c r="AA42" i="6"/>
  <c r="Z43" i="6" s="1"/>
  <c r="Y44" i="6" s="1"/>
  <c r="AA40" i="6"/>
  <c r="AB51" i="6"/>
  <c r="AA52" i="6" s="1"/>
  <c r="Z53" i="6" s="1"/>
  <c r="Y54" i="6" s="1"/>
  <c r="AB49" i="6"/>
  <c r="Z69" i="6"/>
  <c r="AB75" i="6"/>
  <c r="AA76" i="6" s="1"/>
  <c r="Z77" i="6" s="1"/>
  <c r="Y78" i="6" s="1"/>
  <c r="AB73" i="6"/>
  <c r="AB61" i="6"/>
  <c r="AA62" i="6" s="1"/>
  <c r="Z63" i="6" s="1"/>
  <c r="Y64" i="6" s="1"/>
  <c r="X65" i="6" s="1"/>
  <c r="AB59" i="6"/>
  <c r="X37" i="16" l="1"/>
  <c r="W38" i="16" s="1"/>
  <c r="V39" i="16" s="1"/>
  <c r="U40" i="16" s="1"/>
  <c r="T41" i="16" s="1"/>
  <c r="X35" i="16"/>
  <c r="X49" i="16"/>
  <c r="W50" i="16" s="1"/>
  <c r="V51" i="16" s="1"/>
  <c r="X47" i="16"/>
  <c r="X57" i="16"/>
  <c r="W58" i="16" s="1"/>
  <c r="V59" i="16" s="1"/>
  <c r="U60" i="16" s="1"/>
  <c r="T61" i="16" s="1"/>
  <c r="S62" i="16" s="1"/>
  <c r="R63" i="16" s="1"/>
  <c r="Q64" i="16" s="1"/>
  <c r="P65" i="16" s="1"/>
  <c r="O66" i="16" s="1"/>
  <c r="N67" i="16" s="1"/>
  <c r="X55" i="16"/>
  <c r="X49" i="15"/>
  <c r="W50" i="15" s="1"/>
  <c r="V51" i="15" s="1"/>
  <c r="X47" i="15"/>
  <c r="X41" i="15"/>
  <c r="W42" i="15" s="1"/>
  <c r="V43" i="15" s="1"/>
  <c r="X39" i="15"/>
  <c r="X57" i="15"/>
  <c r="W58" i="15" s="1"/>
  <c r="V59" i="15" s="1"/>
  <c r="U60" i="15" s="1"/>
  <c r="T61" i="15" s="1"/>
  <c r="S62" i="15" s="1"/>
  <c r="X55" i="15"/>
  <c r="V69" i="15"/>
  <c r="U70" i="15" s="1"/>
  <c r="T71" i="15" s="1"/>
  <c r="S72" i="15" s="1"/>
  <c r="V67" i="15"/>
  <c r="X51" i="13"/>
  <c r="W52" i="13" s="1"/>
  <c r="V53" i="13" s="1"/>
  <c r="U54" i="13" s="1"/>
  <c r="X49" i="13"/>
  <c r="X75" i="13"/>
  <c r="W76" i="13" s="1"/>
  <c r="X73" i="13"/>
  <c r="Y62" i="13"/>
  <c r="X63" i="13" s="1"/>
  <c r="W64" i="13" s="1"/>
  <c r="V65" i="13" s="1"/>
  <c r="U66" i="13" s="1"/>
  <c r="T67" i="13" s="1"/>
  <c r="Y60" i="13"/>
  <c r="W68" i="12"/>
  <c r="V69" i="12" s="1"/>
  <c r="U70" i="12" s="1"/>
  <c r="T71" i="12" s="1"/>
  <c r="S72" i="12" s="1"/>
  <c r="W66" i="12"/>
  <c r="X39" i="12"/>
  <c r="W40" i="12" s="1"/>
  <c r="V41" i="12" s="1"/>
  <c r="U42" i="12" s="1"/>
  <c r="X37" i="12"/>
  <c r="X49" i="12"/>
  <c r="W50" i="12" s="1"/>
  <c r="V51" i="12" s="1"/>
  <c r="X47" i="12"/>
  <c r="X57" i="12"/>
  <c r="W58" i="12" s="1"/>
  <c r="V59" i="12" s="1"/>
  <c r="U60" i="12" s="1"/>
  <c r="T61" i="12" s="1"/>
  <c r="X55" i="12"/>
  <c r="X35" i="11"/>
  <c r="W36" i="11" s="1"/>
  <c r="V37" i="11" s="1"/>
  <c r="X33" i="11"/>
  <c r="X73" i="11"/>
  <c r="W74" i="11" s="1"/>
  <c r="V75" i="11" s="1"/>
  <c r="X71" i="11"/>
  <c r="X65" i="11"/>
  <c r="W66" i="11" s="1"/>
  <c r="V67" i="11" s="1"/>
  <c r="X63" i="11"/>
  <c r="X43" i="11"/>
  <c r="W44" i="11" s="1"/>
  <c r="V45" i="11" s="1"/>
  <c r="U46" i="11" s="1"/>
  <c r="T47" i="11" s="1"/>
  <c r="S48" i="11" s="1"/>
  <c r="X41" i="11"/>
  <c r="X57" i="11"/>
  <c r="W58" i="11" s="1"/>
  <c r="V59" i="11" s="1"/>
  <c r="X55" i="11"/>
  <c r="Y62" i="9"/>
  <c r="X63" i="9" s="1"/>
  <c r="W64" i="9" s="1"/>
  <c r="V65" i="9" s="1"/>
  <c r="U66" i="9" s="1"/>
  <c r="T67" i="9" s="1"/>
  <c r="S68" i="9" s="1"/>
  <c r="Y60" i="9"/>
  <c r="Y36" i="9"/>
  <c r="X37" i="9" s="1"/>
  <c r="W38" i="9" s="1"/>
  <c r="V39" i="9" s="1"/>
  <c r="U40" i="9" s="1"/>
  <c r="T41" i="9" s="1"/>
  <c r="S42" i="9" s="1"/>
  <c r="R43" i="9" s="1"/>
  <c r="Q44" i="9" s="1"/>
  <c r="P45" i="9" s="1"/>
  <c r="O46" i="9" s="1"/>
  <c r="N47" i="9" s="1"/>
  <c r="Y34" i="9"/>
  <c r="V75" i="9"/>
  <c r="V73" i="9"/>
  <c r="Z57" i="8"/>
  <c r="Y58" i="8" s="1"/>
  <c r="X59" i="8" s="1"/>
  <c r="W60" i="8" s="1"/>
  <c r="Z55" i="8"/>
  <c r="X35" i="8"/>
  <c r="X33" i="8"/>
  <c r="Y66" i="8"/>
  <c r="X67" i="8" s="1"/>
  <c r="W68" i="8" s="1"/>
  <c r="V69" i="8" s="1"/>
  <c r="Y64" i="8"/>
  <c r="Z49" i="8"/>
  <c r="Y50" i="8" s="1"/>
  <c r="X51" i="8" s="1"/>
  <c r="Z47" i="8"/>
  <c r="Y76" i="8"/>
  <c r="X77" i="8" s="1"/>
  <c r="Y74" i="8"/>
  <c r="Z41" i="8"/>
  <c r="Y42" i="8" s="1"/>
  <c r="X43" i="8" s="1"/>
  <c r="Z39" i="8"/>
  <c r="AA74" i="6"/>
  <c r="Z75" i="6" s="1"/>
  <c r="Y76" i="6" s="1"/>
  <c r="X77" i="6" s="1"/>
  <c r="AA72" i="6"/>
  <c r="Y68" i="6"/>
  <c r="AA50" i="6"/>
  <c r="Z51" i="6" s="1"/>
  <c r="Y52" i="6" s="1"/>
  <c r="X53" i="6" s="1"/>
  <c r="AA48" i="6"/>
  <c r="Z41" i="6"/>
  <c r="Y42" i="6" s="1"/>
  <c r="X43" i="6" s="1"/>
  <c r="Z39" i="6"/>
  <c r="AC28" i="6"/>
  <c r="AB29" i="6" s="1"/>
  <c r="AA30" i="6" s="1"/>
  <c r="Z31" i="6" s="1"/>
  <c r="Y32" i="6" s="1"/>
  <c r="X33" i="6" s="1"/>
  <c r="W34" i="6" s="1"/>
  <c r="AC26" i="6"/>
  <c r="AB27" i="6" s="1"/>
  <c r="AA28" i="6" s="1"/>
  <c r="Z29" i="6" s="1"/>
  <c r="Y30" i="6" s="1"/>
  <c r="X31" i="6" s="1"/>
  <c r="W32" i="6" s="1"/>
  <c r="V33" i="6" s="1"/>
  <c r="AA60" i="6"/>
  <c r="Z61" i="6" s="1"/>
  <c r="Y62" i="6" s="1"/>
  <c r="X63" i="6" s="1"/>
  <c r="W64" i="6" s="1"/>
  <c r="AA58" i="6"/>
  <c r="W56" i="16" l="1"/>
  <c r="V57" i="16" s="1"/>
  <c r="U58" i="16" s="1"/>
  <c r="T59" i="16" s="1"/>
  <c r="S60" i="16" s="1"/>
  <c r="R61" i="16" s="1"/>
  <c r="Q62" i="16" s="1"/>
  <c r="P63" i="16" s="1"/>
  <c r="O64" i="16" s="1"/>
  <c r="N65" i="16" s="1"/>
  <c r="M66" i="16" s="1"/>
  <c r="W54" i="16"/>
  <c r="W36" i="16"/>
  <c r="V37" i="16" s="1"/>
  <c r="U38" i="16" s="1"/>
  <c r="T39" i="16" s="1"/>
  <c r="S40" i="16" s="1"/>
  <c r="W34" i="16"/>
  <c r="W48" i="16"/>
  <c r="V49" i="16" s="1"/>
  <c r="U50" i="16" s="1"/>
  <c r="W46" i="16"/>
  <c r="U68" i="15"/>
  <c r="T69" i="15" s="1"/>
  <c r="S70" i="15" s="1"/>
  <c r="R71" i="15" s="1"/>
  <c r="U66" i="15"/>
  <c r="W40" i="15"/>
  <c r="V41" i="15" s="1"/>
  <c r="U42" i="15" s="1"/>
  <c r="W38" i="15"/>
  <c r="W48" i="15"/>
  <c r="V49" i="15" s="1"/>
  <c r="U50" i="15" s="1"/>
  <c r="W46" i="15"/>
  <c r="W56" i="15"/>
  <c r="V57" i="15" s="1"/>
  <c r="U58" i="15" s="1"/>
  <c r="T59" i="15" s="1"/>
  <c r="S60" i="15" s="1"/>
  <c r="R61" i="15" s="1"/>
  <c r="W54" i="15"/>
  <c r="X61" i="13"/>
  <c r="W62" i="13" s="1"/>
  <c r="V63" i="13" s="1"/>
  <c r="U64" i="13" s="1"/>
  <c r="T65" i="13" s="1"/>
  <c r="S66" i="13" s="1"/>
  <c r="X59" i="13"/>
  <c r="W74" i="13"/>
  <c r="V75" i="13" s="1"/>
  <c r="W72" i="13"/>
  <c r="W50" i="13"/>
  <c r="V51" i="13" s="1"/>
  <c r="U52" i="13" s="1"/>
  <c r="T53" i="13" s="1"/>
  <c r="W48" i="13"/>
  <c r="W56" i="12"/>
  <c r="V57" i="12" s="1"/>
  <c r="U58" i="12" s="1"/>
  <c r="T59" i="12" s="1"/>
  <c r="S60" i="12" s="1"/>
  <c r="W54" i="12"/>
  <c r="W38" i="12"/>
  <c r="V39" i="12" s="1"/>
  <c r="U40" i="12" s="1"/>
  <c r="T41" i="12" s="1"/>
  <c r="W36" i="12"/>
  <c r="W48" i="12"/>
  <c r="V49" i="12" s="1"/>
  <c r="U50" i="12" s="1"/>
  <c r="W46" i="12"/>
  <c r="V67" i="12"/>
  <c r="U68" i="12" s="1"/>
  <c r="T69" i="12" s="1"/>
  <c r="S70" i="12" s="1"/>
  <c r="R71" i="12" s="1"/>
  <c r="V65" i="12"/>
  <c r="W56" i="11"/>
  <c r="V57" i="11" s="1"/>
  <c r="U58" i="11" s="1"/>
  <c r="W54" i="11"/>
  <c r="W72" i="11"/>
  <c r="V73" i="11" s="1"/>
  <c r="U74" i="11" s="1"/>
  <c r="W70" i="11"/>
  <c r="W42" i="11"/>
  <c r="V43" i="11" s="1"/>
  <c r="U44" i="11" s="1"/>
  <c r="T45" i="11" s="1"/>
  <c r="S46" i="11" s="1"/>
  <c r="R47" i="11" s="1"/>
  <c r="W40" i="11"/>
  <c r="W64" i="11"/>
  <c r="V65" i="11" s="1"/>
  <c r="U66" i="11" s="1"/>
  <c r="W62" i="11"/>
  <c r="W34" i="11"/>
  <c r="V35" i="11" s="1"/>
  <c r="U36" i="11" s="1"/>
  <c r="W32" i="11"/>
  <c r="V33" i="11" s="1"/>
  <c r="U34" i="11" s="1"/>
  <c r="T35" i="11" s="1"/>
  <c r="U74" i="9"/>
  <c r="U72" i="9"/>
  <c r="X35" i="9"/>
  <c r="W36" i="9" s="1"/>
  <c r="V37" i="9" s="1"/>
  <c r="U38" i="9" s="1"/>
  <c r="T39" i="9" s="1"/>
  <c r="S40" i="9" s="1"/>
  <c r="R41" i="9" s="1"/>
  <c r="Q42" i="9" s="1"/>
  <c r="P43" i="9" s="1"/>
  <c r="O44" i="9" s="1"/>
  <c r="N45" i="9" s="1"/>
  <c r="M46" i="9" s="1"/>
  <c r="X33" i="9"/>
  <c r="X61" i="9"/>
  <c r="W62" i="9" s="1"/>
  <c r="V63" i="9" s="1"/>
  <c r="U64" i="9" s="1"/>
  <c r="T65" i="9" s="1"/>
  <c r="S66" i="9" s="1"/>
  <c r="R67" i="9" s="1"/>
  <c r="X59" i="9"/>
  <c r="Y56" i="8"/>
  <c r="X57" i="8" s="1"/>
  <c r="W58" i="8" s="1"/>
  <c r="V59" i="8" s="1"/>
  <c r="Y54" i="8"/>
  <c r="W34" i="8"/>
  <c r="W32" i="8"/>
  <c r="X75" i="8"/>
  <c r="W76" i="8" s="1"/>
  <c r="X73" i="8"/>
  <c r="X65" i="8"/>
  <c r="W66" i="8" s="1"/>
  <c r="V67" i="8" s="1"/>
  <c r="U68" i="8" s="1"/>
  <c r="X63" i="8"/>
  <c r="Y48" i="8"/>
  <c r="X49" i="8" s="1"/>
  <c r="W50" i="8" s="1"/>
  <c r="Y46" i="8"/>
  <c r="Y40" i="8"/>
  <c r="X41" i="8" s="1"/>
  <c r="W42" i="8" s="1"/>
  <c r="Y38" i="8"/>
  <c r="Z49" i="6"/>
  <c r="Y50" i="6" s="1"/>
  <c r="X51" i="6" s="1"/>
  <c r="W52" i="6" s="1"/>
  <c r="Z47" i="6"/>
  <c r="Z73" i="6"/>
  <c r="Y74" i="6" s="1"/>
  <c r="X75" i="6" s="1"/>
  <c r="W76" i="6" s="1"/>
  <c r="Z71" i="6"/>
  <c r="Y40" i="6"/>
  <c r="X41" i="6" s="1"/>
  <c r="W42" i="6" s="1"/>
  <c r="Y38" i="6"/>
  <c r="X67" i="6"/>
  <c r="Z59" i="6"/>
  <c r="Y60" i="6" s="1"/>
  <c r="X61" i="6" s="1"/>
  <c r="W62" i="6" s="1"/>
  <c r="V63" i="6" s="1"/>
  <c r="Z57" i="6"/>
  <c r="V55" i="16" l="1"/>
  <c r="U56" i="16" s="1"/>
  <c r="T57" i="16" s="1"/>
  <c r="S58" i="16" s="1"/>
  <c r="R59" i="16" s="1"/>
  <c r="Q60" i="16" s="1"/>
  <c r="P61" i="16" s="1"/>
  <c r="O62" i="16" s="1"/>
  <c r="N63" i="16" s="1"/>
  <c r="M64" i="16" s="1"/>
  <c r="L65" i="16" s="1"/>
  <c r="V53" i="16"/>
  <c r="V47" i="16"/>
  <c r="U48" i="16" s="1"/>
  <c r="T49" i="16" s="1"/>
  <c r="V45" i="16"/>
  <c r="V35" i="16"/>
  <c r="U36" i="16" s="1"/>
  <c r="T37" i="16" s="1"/>
  <c r="S38" i="16" s="1"/>
  <c r="R39" i="16" s="1"/>
  <c r="V33" i="16"/>
  <c r="V39" i="15"/>
  <c r="U40" i="15" s="1"/>
  <c r="T41" i="15" s="1"/>
  <c r="V37" i="15"/>
  <c r="V47" i="15"/>
  <c r="U48" i="15" s="1"/>
  <c r="T49" i="15" s="1"/>
  <c r="V45" i="15"/>
  <c r="T67" i="15"/>
  <c r="S68" i="15" s="1"/>
  <c r="R69" i="15" s="1"/>
  <c r="Q70" i="15" s="1"/>
  <c r="T65" i="15"/>
  <c r="V55" i="15"/>
  <c r="U56" i="15" s="1"/>
  <c r="T57" i="15" s="1"/>
  <c r="S58" i="15" s="1"/>
  <c r="R59" i="15" s="1"/>
  <c r="Q60" i="15" s="1"/>
  <c r="V53" i="15"/>
  <c r="V73" i="13"/>
  <c r="U74" i="13" s="1"/>
  <c r="V71" i="13"/>
  <c r="V49" i="13"/>
  <c r="U50" i="13" s="1"/>
  <c r="T51" i="13" s="1"/>
  <c r="S52" i="13" s="1"/>
  <c r="V47" i="13"/>
  <c r="W60" i="13"/>
  <c r="V61" i="13" s="1"/>
  <c r="U62" i="13" s="1"/>
  <c r="T63" i="13" s="1"/>
  <c r="S64" i="13" s="1"/>
  <c r="R65" i="13" s="1"/>
  <c r="W58" i="13"/>
  <c r="V55" i="12"/>
  <c r="U56" i="12" s="1"/>
  <c r="T57" i="12" s="1"/>
  <c r="S58" i="12" s="1"/>
  <c r="R59" i="12" s="1"/>
  <c r="V53" i="12"/>
  <c r="U66" i="12"/>
  <c r="T67" i="12" s="1"/>
  <c r="S68" i="12" s="1"/>
  <c r="R69" i="12" s="1"/>
  <c r="Q70" i="12" s="1"/>
  <c r="U64" i="12"/>
  <c r="V47" i="12"/>
  <c r="U48" i="12" s="1"/>
  <c r="T49" i="12" s="1"/>
  <c r="V45" i="12"/>
  <c r="V37" i="12"/>
  <c r="U38" i="12" s="1"/>
  <c r="T39" i="12" s="1"/>
  <c r="S40" i="12" s="1"/>
  <c r="V35" i="12"/>
  <c r="V71" i="11"/>
  <c r="U72" i="11" s="1"/>
  <c r="T73" i="11" s="1"/>
  <c r="V69" i="11"/>
  <c r="V41" i="11"/>
  <c r="U42" i="11" s="1"/>
  <c r="T43" i="11" s="1"/>
  <c r="S44" i="11" s="1"/>
  <c r="R45" i="11" s="1"/>
  <c r="Q46" i="11" s="1"/>
  <c r="V39" i="11"/>
  <c r="V55" i="11"/>
  <c r="U56" i="11" s="1"/>
  <c r="T57" i="11" s="1"/>
  <c r="V53" i="11"/>
  <c r="V63" i="11"/>
  <c r="U64" i="11" s="1"/>
  <c r="T65" i="11" s="1"/>
  <c r="V61" i="11"/>
  <c r="W60" i="9"/>
  <c r="V61" i="9" s="1"/>
  <c r="U62" i="9" s="1"/>
  <c r="T63" i="9" s="1"/>
  <c r="S64" i="9" s="1"/>
  <c r="R65" i="9" s="1"/>
  <c r="Q66" i="9" s="1"/>
  <c r="W58" i="9"/>
  <c r="T73" i="9"/>
  <c r="T71" i="9"/>
  <c r="W34" i="9"/>
  <c r="V35" i="9" s="1"/>
  <c r="U36" i="9" s="1"/>
  <c r="T37" i="9" s="1"/>
  <c r="S38" i="9" s="1"/>
  <c r="R39" i="9" s="1"/>
  <c r="Q40" i="9" s="1"/>
  <c r="P41" i="9" s="1"/>
  <c r="O42" i="9" s="1"/>
  <c r="N43" i="9" s="1"/>
  <c r="M44" i="9" s="1"/>
  <c r="L45" i="9" s="1"/>
  <c r="W32" i="9"/>
  <c r="V33" i="9" s="1"/>
  <c r="U34" i="9" s="1"/>
  <c r="T35" i="9" s="1"/>
  <c r="S36" i="9" s="1"/>
  <c r="R37" i="9" s="1"/>
  <c r="Q38" i="9" s="1"/>
  <c r="P39" i="9" s="1"/>
  <c r="O40" i="9" s="1"/>
  <c r="N41" i="9" s="1"/>
  <c r="M42" i="9" s="1"/>
  <c r="L43" i="9" s="1"/>
  <c r="K44" i="9" s="1"/>
  <c r="X55" i="8"/>
  <c r="W56" i="8" s="1"/>
  <c r="V57" i="8" s="1"/>
  <c r="U58" i="8" s="1"/>
  <c r="X53" i="8"/>
  <c r="V33" i="8"/>
  <c r="W74" i="8"/>
  <c r="V75" i="8" s="1"/>
  <c r="W72" i="8"/>
  <c r="X39" i="8"/>
  <c r="W40" i="8" s="1"/>
  <c r="V41" i="8" s="1"/>
  <c r="X37" i="8"/>
  <c r="W64" i="8"/>
  <c r="V65" i="8" s="1"/>
  <c r="U66" i="8" s="1"/>
  <c r="T67" i="8" s="1"/>
  <c r="W62" i="8"/>
  <c r="X47" i="8"/>
  <c r="W48" i="8" s="1"/>
  <c r="V49" i="8" s="1"/>
  <c r="X45" i="8"/>
  <c r="Y72" i="6"/>
  <c r="X73" i="6" s="1"/>
  <c r="W74" i="6" s="1"/>
  <c r="V75" i="6" s="1"/>
  <c r="Y70" i="6"/>
  <c r="W66" i="6"/>
  <c r="X39" i="6"/>
  <c r="W40" i="6" s="1"/>
  <c r="V41" i="6" s="1"/>
  <c r="X37" i="6"/>
  <c r="Y48" i="6"/>
  <c r="X49" i="6" s="1"/>
  <c r="W50" i="6" s="1"/>
  <c r="V51" i="6" s="1"/>
  <c r="Y46" i="6"/>
  <c r="Y58" i="6"/>
  <c r="X59" i="6" s="1"/>
  <c r="W60" i="6" s="1"/>
  <c r="V61" i="6" s="1"/>
  <c r="U62" i="6" s="1"/>
  <c r="Y56" i="6"/>
  <c r="U34" i="16" l="1"/>
  <c r="T35" i="16" s="1"/>
  <c r="S36" i="16" s="1"/>
  <c r="R37" i="16" s="1"/>
  <c r="Q38" i="16" s="1"/>
  <c r="U54" i="16"/>
  <c r="T55" i="16" s="1"/>
  <c r="S56" i="16" s="1"/>
  <c r="R57" i="16" s="1"/>
  <c r="Q58" i="16" s="1"/>
  <c r="P59" i="16" s="1"/>
  <c r="O60" i="16" s="1"/>
  <c r="N61" i="16" s="1"/>
  <c r="M62" i="16" s="1"/>
  <c r="L63" i="16" s="1"/>
  <c r="K64" i="16" s="1"/>
  <c r="U52" i="16"/>
  <c r="U46" i="16"/>
  <c r="T47" i="16" s="1"/>
  <c r="S48" i="16" s="1"/>
  <c r="U44" i="16"/>
  <c r="U54" i="15"/>
  <c r="T55" i="15" s="1"/>
  <c r="S56" i="15" s="1"/>
  <c r="R57" i="15" s="1"/>
  <c r="Q58" i="15" s="1"/>
  <c r="P59" i="15" s="1"/>
  <c r="U52" i="15"/>
  <c r="U38" i="15"/>
  <c r="T39" i="15" s="1"/>
  <c r="S40" i="15" s="1"/>
  <c r="U36" i="15"/>
  <c r="S66" i="15"/>
  <c r="R67" i="15" s="1"/>
  <c r="Q68" i="15" s="1"/>
  <c r="P69" i="15" s="1"/>
  <c r="S64" i="15"/>
  <c r="U46" i="15"/>
  <c r="T47" i="15" s="1"/>
  <c r="S48" i="15" s="1"/>
  <c r="U44" i="15"/>
  <c r="U48" i="13"/>
  <c r="T49" i="13" s="1"/>
  <c r="S50" i="13" s="1"/>
  <c r="R51" i="13" s="1"/>
  <c r="U46" i="13"/>
  <c r="U72" i="13"/>
  <c r="T73" i="13" s="1"/>
  <c r="U70" i="13"/>
  <c r="V59" i="13"/>
  <c r="U60" i="13" s="1"/>
  <c r="T61" i="13" s="1"/>
  <c r="S62" i="13" s="1"/>
  <c r="R63" i="13" s="1"/>
  <c r="Q64" i="13" s="1"/>
  <c r="V57" i="13"/>
  <c r="U46" i="12"/>
  <c r="T47" i="12" s="1"/>
  <c r="S48" i="12" s="1"/>
  <c r="U44" i="12"/>
  <c r="U36" i="12"/>
  <c r="T37" i="12" s="1"/>
  <c r="S38" i="12" s="1"/>
  <c r="R39" i="12" s="1"/>
  <c r="U34" i="12"/>
  <c r="T35" i="12" s="1"/>
  <c r="S36" i="12" s="1"/>
  <c r="R37" i="12" s="1"/>
  <c r="Q38" i="12" s="1"/>
  <c r="U54" i="12"/>
  <c r="T55" i="12" s="1"/>
  <c r="S56" i="12" s="1"/>
  <c r="R57" i="12" s="1"/>
  <c r="Q58" i="12" s="1"/>
  <c r="U52" i="12"/>
  <c r="T65" i="12"/>
  <c r="S66" i="12" s="1"/>
  <c r="R67" i="12" s="1"/>
  <c r="Q68" i="12" s="1"/>
  <c r="P69" i="12" s="1"/>
  <c r="T63" i="12"/>
  <c r="U62" i="11"/>
  <c r="T63" i="11" s="1"/>
  <c r="S64" i="11" s="1"/>
  <c r="U60" i="11"/>
  <c r="U70" i="11"/>
  <c r="T71" i="11" s="1"/>
  <c r="S72" i="11" s="1"/>
  <c r="U68" i="11"/>
  <c r="U54" i="11"/>
  <c r="T55" i="11" s="1"/>
  <c r="S56" i="11" s="1"/>
  <c r="U52" i="11"/>
  <c r="U40" i="11"/>
  <c r="T41" i="11" s="1"/>
  <c r="S42" i="11" s="1"/>
  <c r="R43" i="11" s="1"/>
  <c r="Q44" i="11" s="1"/>
  <c r="P45" i="11" s="1"/>
  <c r="U38" i="11"/>
  <c r="V59" i="9"/>
  <c r="U60" i="9" s="1"/>
  <c r="T61" i="9" s="1"/>
  <c r="S62" i="9" s="1"/>
  <c r="R63" i="9" s="1"/>
  <c r="Q64" i="9" s="1"/>
  <c r="P65" i="9" s="1"/>
  <c r="V57" i="9"/>
  <c r="S72" i="9"/>
  <c r="S70" i="9"/>
  <c r="W54" i="8"/>
  <c r="V55" i="8" s="1"/>
  <c r="U56" i="8" s="1"/>
  <c r="T57" i="8" s="1"/>
  <c r="W52" i="8"/>
  <c r="V63" i="8"/>
  <c r="U64" i="8" s="1"/>
  <c r="T65" i="8" s="1"/>
  <c r="S66" i="8" s="1"/>
  <c r="V61" i="8"/>
  <c r="V73" i="8"/>
  <c r="U74" i="8" s="1"/>
  <c r="V71" i="8"/>
  <c r="W46" i="8"/>
  <c r="V47" i="8" s="1"/>
  <c r="U48" i="8" s="1"/>
  <c r="W44" i="8"/>
  <c r="W38" i="8"/>
  <c r="V39" i="8" s="1"/>
  <c r="U40" i="8" s="1"/>
  <c r="W36" i="8"/>
  <c r="V65" i="6"/>
  <c r="W38" i="6"/>
  <c r="V39" i="6" s="1"/>
  <c r="U40" i="6" s="1"/>
  <c r="W36" i="6"/>
  <c r="X47" i="6"/>
  <c r="W48" i="6" s="1"/>
  <c r="V49" i="6" s="1"/>
  <c r="U50" i="6" s="1"/>
  <c r="X45" i="6"/>
  <c r="X71" i="6"/>
  <c r="W72" i="6" s="1"/>
  <c r="V73" i="6" s="1"/>
  <c r="U74" i="6" s="1"/>
  <c r="X69" i="6"/>
  <c r="X57" i="6"/>
  <c r="W58" i="6" s="1"/>
  <c r="V59" i="6" s="1"/>
  <c r="U60" i="6" s="1"/>
  <c r="T61" i="6" s="1"/>
  <c r="X55" i="6"/>
  <c r="T53" i="16" l="1"/>
  <c r="S54" i="16" s="1"/>
  <c r="R55" i="16" s="1"/>
  <c r="Q56" i="16" s="1"/>
  <c r="P57" i="16" s="1"/>
  <c r="O58" i="16" s="1"/>
  <c r="N59" i="16" s="1"/>
  <c r="M60" i="16" s="1"/>
  <c r="L61" i="16" s="1"/>
  <c r="K62" i="16" s="1"/>
  <c r="J63" i="16" s="1"/>
  <c r="T51" i="16"/>
  <c r="T45" i="16"/>
  <c r="S46" i="16" s="1"/>
  <c r="R47" i="16" s="1"/>
  <c r="T43" i="16"/>
  <c r="T53" i="15"/>
  <c r="S54" i="15" s="1"/>
  <c r="R55" i="15" s="1"/>
  <c r="Q56" i="15" s="1"/>
  <c r="P57" i="15" s="1"/>
  <c r="O58" i="15" s="1"/>
  <c r="T51" i="15"/>
  <c r="T45" i="15"/>
  <c r="S46" i="15" s="1"/>
  <c r="R47" i="15" s="1"/>
  <c r="T43" i="15"/>
  <c r="R65" i="15"/>
  <c r="Q66" i="15" s="1"/>
  <c r="P67" i="15" s="1"/>
  <c r="O68" i="15" s="1"/>
  <c r="R63" i="15"/>
  <c r="T37" i="15"/>
  <c r="S38" i="15" s="1"/>
  <c r="R39" i="15" s="1"/>
  <c r="T35" i="15"/>
  <c r="U58" i="13"/>
  <c r="T59" i="13" s="1"/>
  <c r="S60" i="13" s="1"/>
  <c r="R61" i="13" s="1"/>
  <c r="Q62" i="13" s="1"/>
  <c r="P63" i="13" s="1"/>
  <c r="U56" i="13"/>
  <c r="T47" i="13"/>
  <c r="S48" i="13" s="1"/>
  <c r="R49" i="13" s="1"/>
  <c r="Q50" i="13" s="1"/>
  <c r="T45" i="13"/>
  <c r="T71" i="13"/>
  <c r="S72" i="13" s="1"/>
  <c r="T69" i="13"/>
  <c r="S64" i="12"/>
  <c r="R65" i="12" s="1"/>
  <c r="Q66" i="12" s="1"/>
  <c r="P67" i="12" s="1"/>
  <c r="O68" i="12" s="1"/>
  <c r="S62" i="12"/>
  <c r="T53" i="12"/>
  <c r="S54" i="12" s="1"/>
  <c r="R55" i="12" s="1"/>
  <c r="Q56" i="12" s="1"/>
  <c r="P57" i="12" s="1"/>
  <c r="T51" i="12"/>
  <c r="T45" i="12"/>
  <c r="S46" i="12" s="1"/>
  <c r="R47" i="12" s="1"/>
  <c r="T43" i="12"/>
  <c r="T53" i="11"/>
  <c r="S54" i="11" s="1"/>
  <c r="R55" i="11" s="1"/>
  <c r="T51" i="11"/>
  <c r="T61" i="11"/>
  <c r="S62" i="11" s="1"/>
  <c r="R63" i="11" s="1"/>
  <c r="T59" i="11"/>
  <c r="T39" i="11"/>
  <c r="S40" i="11" s="1"/>
  <c r="R41" i="11" s="1"/>
  <c r="Q42" i="11" s="1"/>
  <c r="P43" i="11" s="1"/>
  <c r="O44" i="11" s="1"/>
  <c r="T37" i="11"/>
  <c r="T69" i="11"/>
  <c r="S70" i="11" s="1"/>
  <c r="R71" i="11" s="1"/>
  <c r="T67" i="11"/>
  <c r="R71" i="9"/>
  <c r="R69" i="9"/>
  <c r="U58" i="9"/>
  <c r="T59" i="9" s="1"/>
  <c r="S60" i="9" s="1"/>
  <c r="R61" i="9" s="1"/>
  <c r="Q62" i="9" s="1"/>
  <c r="P63" i="9" s="1"/>
  <c r="O64" i="9" s="1"/>
  <c r="U56" i="9"/>
  <c r="V53" i="8"/>
  <c r="U54" i="8" s="1"/>
  <c r="T55" i="8" s="1"/>
  <c r="S56" i="8" s="1"/>
  <c r="V51" i="8"/>
  <c r="U62" i="8"/>
  <c r="T63" i="8" s="1"/>
  <c r="S64" i="8" s="1"/>
  <c r="R65" i="8" s="1"/>
  <c r="U60" i="8"/>
  <c r="V37" i="8"/>
  <c r="U38" i="8" s="1"/>
  <c r="T39" i="8" s="1"/>
  <c r="V35" i="8"/>
  <c r="U72" i="8"/>
  <c r="T73" i="8" s="1"/>
  <c r="U70" i="8"/>
  <c r="V45" i="8"/>
  <c r="U46" i="8" s="1"/>
  <c r="T47" i="8" s="1"/>
  <c r="V43" i="8"/>
  <c r="V37" i="6"/>
  <c r="U38" i="6" s="1"/>
  <c r="T39" i="6" s="1"/>
  <c r="V35" i="6"/>
  <c r="U64" i="6"/>
  <c r="W46" i="6"/>
  <c r="V47" i="6" s="1"/>
  <c r="U48" i="6" s="1"/>
  <c r="T49" i="6" s="1"/>
  <c r="W44" i="6"/>
  <c r="W70" i="6"/>
  <c r="V71" i="6" s="1"/>
  <c r="U72" i="6" s="1"/>
  <c r="T73" i="6" s="1"/>
  <c r="W68" i="6"/>
  <c r="W56" i="6"/>
  <c r="V57" i="6" s="1"/>
  <c r="U58" i="6" s="1"/>
  <c r="T59" i="6" s="1"/>
  <c r="S60" i="6" s="1"/>
  <c r="W54" i="6"/>
  <c r="S44" i="16" l="1"/>
  <c r="R45" i="16" s="1"/>
  <c r="Q46" i="16" s="1"/>
  <c r="S42" i="16"/>
  <c r="S52" i="16"/>
  <c r="R53" i="16" s="1"/>
  <c r="Q54" i="16" s="1"/>
  <c r="P55" i="16" s="1"/>
  <c r="O56" i="16" s="1"/>
  <c r="N57" i="16" s="1"/>
  <c r="M58" i="16" s="1"/>
  <c r="L59" i="16" s="1"/>
  <c r="K60" i="16" s="1"/>
  <c r="J61" i="16" s="1"/>
  <c r="I62" i="16" s="1"/>
  <c r="S50" i="16"/>
  <c r="Q64" i="15"/>
  <c r="P65" i="15" s="1"/>
  <c r="O66" i="15" s="1"/>
  <c r="N67" i="15" s="1"/>
  <c r="Q62" i="15"/>
  <c r="S36" i="15"/>
  <c r="R37" i="15" s="1"/>
  <c r="Q38" i="15" s="1"/>
  <c r="S44" i="15"/>
  <c r="R45" i="15" s="1"/>
  <c r="Q46" i="15" s="1"/>
  <c r="S42" i="15"/>
  <c r="S52" i="15"/>
  <c r="R53" i="15" s="1"/>
  <c r="Q54" i="15" s="1"/>
  <c r="P55" i="15" s="1"/>
  <c r="O56" i="15" s="1"/>
  <c r="N57" i="15" s="1"/>
  <c r="S50" i="15"/>
  <c r="T57" i="13"/>
  <c r="S58" i="13" s="1"/>
  <c r="R59" i="13" s="1"/>
  <c r="Q60" i="13" s="1"/>
  <c r="P61" i="13" s="1"/>
  <c r="O62" i="13" s="1"/>
  <c r="T55" i="13"/>
  <c r="S46" i="13"/>
  <c r="R47" i="13" s="1"/>
  <c r="Q48" i="13" s="1"/>
  <c r="P49" i="13" s="1"/>
  <c r="S44" i="13"/>
  <c r="S70" i="13"/>
  <c r="R71" i="13" s="1"/>
  <c r="S68" i="13"/>
  <c r="R63" i="12"/>
  <c r="Q64" i="12" s="1"/>
  <c r="P65" i="12" s="1"/>
  <c r="O66" i="12" s="1"/>
  <c r="N67" i="12" s="1"/>
  <c r="R61" i="12"/>
  <c r="S44" i="12"/>
  <c r="R45" i="12" s="1"/>
  <c r="Q46" i="12" s="1"/>
  <c r="S42" i="12"/>
  <c r="S52" i="12"/>
  <c r="R53" i="12" s="1"/>
  <c r="Q54" i="12" s="1"/>
  <c r="P55" i="12" s="1"/>
  <c r="O56" i="12" s="1"/>
  <c r="S50" i="12"/>
  <c r="S38" i="11"/>
  <c r="R39" i="11" s="1"/>
  <c r="Q40" i="11" s="1"/>
  <c r="P41" i="11" s="1"/>
  <c r="O42" i="11" s="1"/>
  <c r="N43" i="11" s="1"/>
  <c r="S36" i="11"/>
  <c r="R37" i="11" s="1"/>
  <c r="Q38" i="11" s="1"/>
  <c r="P39" i="11" s="1"/>
  <c r="O40" i="11" s="1"/>
  <c r="N41" i="11" s="1"/>
  <c r="M42" i="11" s="1"/>
  <c r="S52" i="11"/>
  <c r="R53" i="11" s="1"/>
  <c r="Q54" i="11" s="1"/>
  <c r="S50" i="11"/>
  <c r="S68" i="11"/>
  <c r="R69" i="11" s="1"/>
  <c r="Q70" i="11" s="1"/>
  <c r="S66" i="11"/>
  <c r="S60" i="11"/>
  <c r="R61" i="11" s="1"/>
  <c r="Q62" i="11" s="1"/>
  <c r="S58" i="11"/>
  <c r="Q70" i="9"/>
  <c r="Q68" i="9"/>
  <c r="T57" i="9"/>
  <c r="S58" i="9" s="1"/>
  <c r="R59" i="9" s="1"/>
  <c r="Q60" i="9" s="1"/>
  <c r="P61" i="9" s="1"/>
  <c r="O62" i="9" s="1"/>
  <c r="N63" i="9" s="1"/>
  <c r="T55" i="9"/>
  <c r="U52" i="8"/>
  <c r="T53" i="8" s="1"/>
  <c r="S54" i="8" s="1"/>
  <c r="R55" i="8" s="1"/>
  <c r="U50" i="8"/>
  <c r="T71" i="8"/>
  <c r="S72" i="8" s="1"/>
  <c r="T69" i="8"/>
  <c r="T61" i="8"/>
  <c r="S62" i="8" s="1"/>
  <c r="R63" i="8" s="1"/>
  <c r="Q64" i="8" s="1"/>
  <c r="T59" i="8"/>
  <c r="U44" i="8"/>
  <c r="T45" i="8" s="1"/>
  <c r="S46" i="8" s="1"/>
  <c r="U42" i="8"/>
  <c r="U36" i="8"/>
  <c r="T37" i="8" s="1"/>
  <c r="S38" i="8" s="1"/>
  <c r="U34" i="8"/>
  <c r="T63" i="6"/>
  <c r="V45" i="6"/>
  <c r="U46" i="6" s="1"/>
  <c r="T47" i="6" s="1"/>
  <c r="S48" i="6" s="1"/>
  <c r="V43" i="6"/>
  <c r="U36" i="6"/>
  <c r="T37" i="6" s="1"/>
  <c r="S38" i="6" s="1"/>
  <c r="U34" i="6"/>
  <c r="T35" i="6" s="1"/>
  <c r="S36" i="6" s="1"/>
  <c r="R37" i="6" s="1"/>
  <c r="V69" i="6"/>
  <c r="U70" i="6" s="1"/>
  <c r="T71" i="6" s="1"/>
  <c r="S72" i="6" s="1"/>
  <c r="V67" i="6"/>
  <c r="V55" i="6"/>
  <c r="U56" i="6" s="1"/>
  <c r="T57" i="6" s="1"/>
  <c r="S58" i="6" s="1"/>
  <c r="R59" i="6" s="1"/>
  <c r="V53" i="6"/>
  <c r="R43" i="16" l="1"/>
  <c r="Q44" i="16" s="1"/>
  <c r="P45" i="16" s="1"/>
  <c r="R41" i="16"/>
  <c r="R51" i="16"/>
  <c r="Q52" i="16" s="1"/>
  <c r="P53" i="16" s="1"/>
  <c r="O54" i="16" s="1"/>
  <c r="N55" i="16" s="1"/>
  <c r="M56" i="16" s="1"/>
  <c r="L57" i="16" s="1"/>
  <c r="K58" i="16" s="1"/>
  <c r="J59" i="16" s="1"/>
  <c r="I60" i="16" s="1"/>
  <c r="H61" i="16" s="1"/>
  <c r="R49" i="16"/>
  <c r="P63" i="15"/>
  <c r="O64" i="15" s="1"/>
  <c r="N65" i="15" s="1"/>
  <c r="M66" i="15" s="1"/>
  <c r="P61" i="15"/>
  <c r="R51" i="15"/>
  <c r="Q52" i="15" s="1"/>
  <c r="P53" i="15" s="1"/>
  <c r="O54" i="15" s="1"/>
  <c r="N55" i="15" s="1"/>
  <c r="M56" i="15" s="1"/>
  <c r="R49" i="15"/>
  <c r="R43" i="15"/>
  <c r="Q44" i="15" s="1"/>
  <c r="P45" i="15" s="1"/>
  <c r="R41" i="15"/>
  <c r="R69" i="13"/>
  <c r="Q70" i="13" s="1"/>
  <c r="R67" i="13"/>
  <c r="S56" i="13"/>
  <c r="R57" i="13" s="1"/>
  <c r="Q58" i="13" s="1"/>
  <c r="P59" i="13" s="1"/>
  <c r="O60" i="13" s="1"/>
  <c r="N61" i="13" s="1"/>
  <c r="S54" i="13"/>
  <c r="R45" i="13"/>
  <c r="Q46" i="13" s="1"/>
  <c r="P47" i="13" s="1"/>
  <c r="O48" i="13" s="1"/>
  <c r="R43" i="13"/>
  <c r="R43" i="12"/>
  <c r="Q44" i="12" s="1"/>
  <c r="P45" i="12" s="1"/>
  <c r="R41" i="12"/>
  <c r="R51" i="12"/>
  <c r="Q52" i="12" s="1"/>
  <c r="P53" i="12" s="1"/>
  <c r="O54" i="12" s="1"/>
  <c r="N55" i="12" s="1"/>
  <c r="R49" i="12"/>
  <c r="Q62" i="12"/>
  <c r="P63" i="12" s="1"/>
  <c r="O64" i="12" s="1"/>
  <c r="N65" i="12" s="1"/>
  <c r="M66" i="12" s="1"/>
  <c r="Q60" i="12"/>
  <c r="R67" i="11"/>
  <c r="Q68" i="11" s="1"/>
  <c r="P69" i="11" s="1"/>
  <c r="R65" i="11"/>
  <c r="R59" i="11"/>
  <c r="Q60" i="11" s="1"/>
  <c r="P61" i="11" s="1"/>
  <c r="R57" i="11"/>
  <c r="R51" i="11"/>
  <c r="Q52" i="11" s="1"/>
  <c r="P53" i="11" s="1"/>
  <c r="R49" i="11"/>
  <c r="P69" i="9"/>
  <c r="P67" i="9"/>
  <c r="S56" i="9"/>
  <c r="R57" i="9" s="1"/>
  <c r="Q58" i="9" s="1"/>
  <c r="P59" i="9" s="1"/>
  <c r="O60" i="9" s="1"/>
  <c r="N61" i="9" s="1"/>
  <c r="M62" i="9" s="1"/>
  <c r="S54" i="9"/>
  <c r="T51" i="8"/>
  <c r="S52" i="8" s="1"/>
  <c r="R53" i="8" s="1"/>
  <c r="Q54" i="8" s="1"/>
  <c r="T49" i="8"/>
  <c r="T35" i="8"/>
  <c r="S36" i="8" s="1"/>
  <c r="R37" i="8" s="1"/>
  <c r="S60" i="8"/>
  <c r="R61" i="8" s="1"/>
  <c r="Q62" i="8" s="1"/>
  <c r="P63" i="8" s="1"/>
  <c r="S58" i="8"/>
  <c r="T43" i="8"/>
  <c r="S44" i="8" s="1"/>
  <c r="R45" i="8" s="1"/>
  <c r="T41" i="8"/>
  <c r="S70" i="8"/>
  <c r="R71" i="8" s="1"/>
  <c r="S68" i="8"/>
  <c r="U68" i="6"/>
  <c r="T69" i="6" s="1"/>
  <c r="S70" i="6" s="1"/>
  <c r="R71" i="6" s="1"/>
  <c r="U66" i="6"/>
  <c r="U44" i="6"/>
  <c r="T45" i="6" s="1"/>
  <c r="S46" i="6" s="1"/>
  <c r="R47" i="6" s="1"/>
  <c r="U42" i="6"/>
  <c r="S62" i="6"/>
  <c r="U54" i="6"/>
  <c r="T55" i="6" s="1"/>
  <c r="S56" i="6" s="1"/>
  <c r="R57" i="6" s="1"/>
  <c r="Q58" i="6" s="1"/>
  <c r="U52" i="6"/>
  <c r="Q42" i="16" l="1"/>
  <c r="P43" i="16" s="1"/>
  <c r="O44" i="16" s="1"/>
  <c r="Q40" i="16"/>
  <c r="Q50" i="16"/>
  <c r="P51" i="16" s="1"/>
  <c r="O52" i="16" s="1"/>
  <c r="N53" i="16" s="1"/>
  <c r="M54" i="16" s="1"/>
  <c r="L55" i="16" s="1"/>
  <c r="K56" i="16" s="1"/>
  <c r="J57" i="16" s="1"/>
  <c r="I58" i="16" s="1"/>
  <c r="H59" i="16" s="1"/>
  <c r="G60" i="16" s="1"/>
  <c r="Q48" i="16"/>
  <c r="Q50" i="15"/>
  <c r="P51" i="15" s="1"/>
  <c r="O52" i="15" s="1"/>
  <c r="N53" i="15" s="1"/>
  <c r="M54" i="15" s="1"/>
  <c r="L55" i="15" s="1"/>
  <c r="Q48" i="15"/>
  <c r="Q42" i="15"/>
  <c r="P43" i="15" s="1"/>
  <c r="O44" i="15" s="1"/>
  <c r="Q40" i="15"/>
  <c r="O62" i="15"/>
  <c r="N63" i="15" s="1"/>
  <c r="M64" i="15" s="1"/>
  <c r="L65" i="15" s="1"/>
  <c r="O60" i="15"/>
  <c r="Q68" i="13"/>
  <c r="P69" i="13" s="1"/>
  <c r="Q66" i="13"/>
  <c r="Q44" i="13"/>
  <c r="P45" i="13" s="1"/>
  <c r="O46" i="13" s="1"/>
  <c r="N47" i="13" s="1"/>
  <c r="Q42" i="13"/>
  <c r="R55" i="13"/>
  <c r="Q56" i="13" s="1"/>
  <c r="P57" i="13" s="1"/>
  <c r="O58" i="13" s="1"/>
  <c r="N59" i="13" s="1"/>
  <c r="M60" i="13" s="1"/>
  <c r="R53" i="13"/>
  <c r="P61" i="12"/>
  <c r="O62" i="12" s="1"/>
  <c r="N63" i="12" s="1"/>
  <c r="M64" i="12" s="1"/>
  <c r="L65" i="12" s="1"/>
  <c r="P59" i="12"/>
  <c r="Q42" i="12"/>
  <c r="P43" i="12" s="1"/>
  <c r="O44" i="12" s="1"/>
  <c r="Q40" i="12"/>
  <c r="Q50" i="12"/>
  <c r="P51" i="12" s="1"/>
  <c r="O52" i="12" s="1"/>
  <c r="N53" i="12" s="1"/>
  <c r="M54" i="12" s="1"/>
  <c r="Q48" i="12"/>
  <c r="Q66" i="11"/>
  <c r="P67" i="11" s="1"/>
  <c r="O68" i="11" s="1"/>
  <c r="Q64" i="11"/>
  <c r="Q58" i="11"/>
  <c r="P59" i="11" s="1"/>
  <c r="O60" i="11" s="1"/>
  <c r="Q56" i="11"/>
  <c r="Q50" i="11"/>
  <c r="P51" i="11" s="1"/>
  <c r="O52" i="11" s="1"/>
  <c r="Q48" i="11"/>
  <c r="O68" i="9"/>
  <c r="O66" i="9"/>
  <c r="R55" i="9"/>
  <c r="Q56" i="9" s="1"/>
  <c r="P57" i="9" s="1"/>
  <c r="O58" i="9" s="1"/>
  <c r="N59" i="9" s="1"/>
  <c r="M60" i="9" s="1"/>
  <c r="L61" i="9" s="1"/>
  <c r="R53" i="9"/>
  <c r="S50" i="8"/>
  <c r="R51" i="8" s="1"/>
  <c r="Q52" i="8" s="1"/>
  <c r="P53" i="8" s="1"/>
  <c r="S48" i="8"/>
  <c r="R59" i="8"/>
  <c r="Q60" i="8" s="1"/>
  <c r="P61" i="8" s="1"/>
  <c r="O62" i="8" s="1"/>
  <c r="R57" i="8"/>
  <c r="R69" i="8"/>
  <c r="Q70" i="8" s="1"/>
  <c r="R67" i="8"/>
  <c r="S42" i="8"/>
  <c r="R43" i="8" s="1"/>
  <c r="Q44" i="8" s="1"/>
  <c r="S40" i="8"/>
  <c r="R61" i="6"/>
  <c r="T67" i="6"/>
  <c r="S68" i="6" s="1"/>
  <c r="R69" i="6" s="1"/>
  <c r="Q70" i="6" s="1"/>
  <c r="T65" i="6"/>
  <c r="T43" i="6"/>
  <c r="S44" i="6" s="1"/>
  <c r="R45" i="6" s="1"/>
  <c r="Q46" i="6" s="1"/>
  <c r="T41" i="6"/>
  <c r="T53" i="6"/>
  <c r="S54" i="6" s="1"/>
  <c r="R55" i="6" s="1"/>
  <c r="Q56" i="6" s="1"/>
  <c r="P57" i="6" s="1"/>
  <c r="T51" i="6"/>
  <c r="P49" i="16" l="1"/>
  <c r="O50" i="16" s="1"/>
  <c r="N51" i="16" s="1"/>
  <c r="M52" i="16" s="1"/>
  <c r="L53" i="16" s="1"/>
  <c r="K54" i="16" s="1"/>
  <c r="J55" i="16" s="1"/>
  <c r="I56" i="16" s="1"/>
  <c r="H57" i="16" s="1"/>
  <c r="G58" i="16" s="1"/>
  <c r="F59" i="16" s="1"/>
  <c r="P47" i="16"/>
  <c r="P41" i="16"/>
  <c r="O42" i="16" s="1"/>
  <c r="N43" i="16" s="1"/>
  <c r="P39" i="16"/>
  <c r="N61" i="15"/>
  <c r="M62" i="15" s="1"/>
  <c r="L63" i="15" s="1"/>
  <c r="K64" i="15" s="1"/>
  <c r="N59" i="15"/>
  <c r="P49" i="15"/>
  <c r="O50" i="15" s="1"/>
  <c r="N51" i="15" s="1"/>
  <c r="M52" i="15" s="1"/>
  <c r="L53" i="15" s="1"/>
  <c r="K54" i="15" s="1"/>
  <c r="P47" i="15"/>
  <c r="P41" i="15"/>
  <c r="O42" i="15" s="1"/>
  <c r="N43" i="15" s="1"/>
  <c r="P39" i="15"/>
  <c r="O40" i="15" s="1"/>
  <c r="N41" i="15" s="1"/>
  <c r="M42" i="15" s="1"/>
  <c r="Q54" i="13"/>
  <c r="P55" i="13" s="1"/>
  <c r="O56" i="13" s="1"/>
  <c r="N57" i="13" s="1"/>
  <c r="M58" i="13" s="1"/>
  <c r="L59" i="13" s="1"/>
  <c r="Q52" i="13"/>
  <c r="P67" i="13"/>
  <c r="O68" i="13" s="1"/>
  <c r="P65" i="13"/>
  <c r="P43" i="13"/>
  <c r="O44" i="13" s="1"/>
  <c r="N45" i="13" s="1"/>
  <c r="M46" i="13" s="1"/>
  <c r="P41" i="13"/>
  <c r="P49" i="12"/>
  <c r="O50" i="12" s="1"/>
  <c r="N51" i="12" s="1"/>
  <c r="M52" i="12" s="1"/>
  <c r="L53" i="12" s="1"/>
  <c r="P47" i="12"/>
  <c r="O60" i="12"/>
  <c r="N61" i="12" s="1"/>
  <c r="M62" i="12" s="1"/>
  <c r="L63" i="12" s="1"/>
  <c r="K64" i="12" s="1"/>
  <c r="O58" i="12"/>
  <c r="P41" i="12"/>
  <c r="O42" i="12" s="1"/>
  <c r="N43" i="12" s="1"/>
  <c r="P39" i="12"/>
  <c r="O40" i="12" s="1"/>
  <c r="N41" i="12" s="1"/>
  <c r="M42" i="12" s="1"/>
  <c r="P49" i="11"/>
  <c r="O50" i="11" s="1"/>
  <c r="N51" i="11" s="1"/>
  <c r="P47" i="11"/>
  <c r="P57" i="11"/>
  <c r="O58" i="11" s="1"/>
  <c r="N59" i="11" s="1"/>
  <c r="P55" i="11"/>
  <c r="P65" i="11"/>
  <c r="O66" i="11" s="1"/>
  <c r="N67" i="11" s="1"/>
  <c r="P63" i="11"/>
  <c r="N67" i="9"/>
  <c r="N65" i="9"/>
  <c r="Q54" i="9"/>
  <c r="P55" i="9" s="1"/>
  <c r="O56" i="9" s="1"/>
  <c r="N57" i="9" s="1"/>
  <c r="M58" i="9" s="1"/>
  <c r="L59" i="9" s="1"/>
  <c r="K60" i="9" s="1"/>
  <c r="Q52" i="9"/>
  <c r="R49" i="8"/>
  <c r="Q50" i="8" s="1"/>
  <c r="P51" i="8" s="1"/>
  <c r="O52" i="8" s="1"/>
  <c r="R47" i="8"/>
  <c r="Q68" i="8"/>
  <c r="P69" i="8" s="1"/>
  <c r="Q66" i="8"/>
  <c r="R41" i="8"/>
  <c r="Q42" i="8" s="1"/>
  <c r="P43" i="8" s="1"/>
  <c r="R39" i="8"/>
  <c r="Q58" i="8"/>
  <c r="P59" i="8" s="1"/>
  <c r="O60" i="8" s="1"/>
  <c r="N61" i="8" s="1"/>
  <c r="Q56" i="8"/>
  <c r="Q60" i="6"/>
  <c r="S66" i="6"/>
  <c r="R67" i="6" s="1"/>
  <c r="Q68" i="6" s="1"/>
  <c r="P69" i="6" s="1"/>
  <c r="S64" i="6"/>
  <c r="S42" i="6"/>
  <c r="R43" i="6" s="1"/>
  <c r="Q44" i="6" s="1"/>
  <c r="P45" i="6" s="1"/>
  <c r="S40" i="6"/>
  <c r="S52" i="6"/>
  <c r="R53" i="6" s="1"/>
  <c r="Q54" i="6" s="1"/>
  <c r="P55" i="6" s="1"/>
  <c r="O56" i="6" s="1"/>
  <c r="S50" i="6"/>
  <c r="O40" i="16" l="1"/>
  <c r="N41" i="16" s="1"/>
  <c r="M42" i="16" s="1"/>
  <c r="O48" i="16"/>
  <c r="N49" i="16" s="1"/>
  <c r="M50" i="16" s="1"/>
  <c r="L51" i="16" s="1"/>
  <c r="K52" i="16" s="1"/>
  <c r="J53" i="16" s="1"/>
  <c r="I54" i="16" s="1"/>
  <c r="H55" i="16" s="1"/>
  <c r="G56" i="16" s="1"/>
  <c r="F57" i="16" s="1"/>
  <c r="E58" i="16" s="1"/>
  <c r="O46" i="16"/>
  <c r="O48" i="15"/>
  <c r="N49" i="15" s="1"/>
  <c r="M50" i="15" s="1"/>
  <c r="L51" i="15" s="1"/>
  <c r="K52" i="15" s="1"/>
  <c r="J53" i="15" s="1"/>
  <c r="O46" i="15"/>
  <c r="M60" i="15"/>
  <c r="L61" i="15" s="1"/>
  <c r="K62" i="15" s="1"/>
  <c r="J63" i="15" s="1"/>
  <c r="M58" i="15"/>
  <c r="O66" i="13"/>
  <c r="N67" i="13" s="1"/>
  <c r="O64" i="13"/>
  <c r="O42" i="13"/>
  <c r="N43" i="13" s="1"/>
  <c r="M44" i="13" s="1"/>
  <c r="L45" i="13" s="1"/>
  <c r="O40" i="13"/>
  <c r="N41" i="13" s="1"/>
  <c r="M42" i="13" s="1"/>
  <c r="L43" i="13" s="1"/>
  <c r="K44" i="13" s="1"/>
  <c r="P53" i="13"/>
  <c r="O54" i="13" s="1"/>
  <c r="N55" i="13" s="1"/>
  <c r="M56" i="13" s="1"/>
  <c r="L57" i="13" s="1"/>
  <c r="K58" i="13" s="1"/>
  <c r="P51" i="13"/>
  <c r="O48" i="12"/>
  <c r="N49" i="12" s="1"/>
  <c r="M50" i="12" s="1"/>
  <c r="L51" i="12" s="1"/>
  <c r="K52" i="12" s="1"/>
  <c r="O46" i="12"/>
  <c r="N59" i="12"/>
  <c r="M60" i="12" s="1"/>
  <c r="L61" i="12" s="1"/>
  <c r="K62" i="12" s="1"/>
  <c r="J63" i="12" s="1"/>
  <c r="N57" i="12"/>
  <c r="O48" i="11"/>
  <c r="N49" i="11" s="1"/>
  <c r="M50" i="11" s="1"/>
  <c r="O46" i="11"/>
  <c r="O56" i="11"/>
  <c r="N57" i="11" s="1"/>
  <c r="M58" i="11" s="1"/>
  <c r="O54" i="11"/>
  <c r="O64" i="11"/>
  <c r="N65" i="11" s="1"/>
  <c r="M66" i="11" s="1"/>
  <c r="O62" i="11"/>
  <c r="M66" i="9"/>
  <c r="M64" i="9"/>
  <c r="P53" i="9"/>
  <c r="O54" i="9" s="1"/>
  <c r="N55" i="9" s="1"/>
  <c r="M56" i="9" s="1"/>
  <c r="L57" i="9" s="1"/>
  <c r="K58" i="9" s="1"/>
  <c r="J59" i="9" s="1"/>
  <c r="P51" i="9"/>
  <c r="Q48" i="8"/>
  <c r="P49" i="8" s="1"/>
  <c r="O50" i="8" s="1"/>
  <c r="N51" i="8" s="1"/>
  <c r="Q46" i="8"/>
  <c r="P67" i="8"/>
  <c r="O68" i="8" s="1"/>
  <c r="P65" i="8"/>
  <c r="P57" i="8"/>
  <c r="O58" i="8" s="1"/>
  <c r="N59" i="8" s="1"/>
  <c r="M60" i="8" s="1"/>
  <c r="P55" i="8"/>
  <c r="Q40" i="8"/>
  <c r="P41" i="8" s="1"/>
  <c r="O42" i="8" s="1"/>
  <c r="Q38" i="8"/>
  <c r="P59" i="6"/>
  <c r="R41" i="6"/>
  <c r="Q42" i="6" s="1"/>
  <c r="P43" i="6" s="1"/>
  <c r="O44" i="6" s="1"/>
  <c r="R39" i="6"/>
  <c r="R65" i="6"/>
  <c r="Q66" i="6" s="1"/>
  <c r="P67" i="6" s="1"/>
  <c r="O68" i="6" s="1"/>
  <c r="R63" i="6"/>
  <c r="R51" i="6"/>
  <c r="Q52" i="6" s="1"/>
  <c r="P53" i="6" s="1"/>
  <c r="O54" i="6" s="1"/>
  <c r="N55" i="6" s="1"/>
  <c r="R49" i="6"/>
  <c r="N47" i="16" l="1"/>
  <c r="M48" i="16" s="1"/>
  <c r="L49" i="16" s="1"/>
  <c r="K50" i="16" s="1"/>
  <c r="J51" i="16" s="1"/>
  <c r="I52" i="16" s="1"/>
  <c r="H53" i="16" s="1"/>
  <c r="G54" i="16" s="1"/>
  <c r="F55" i="16" s="1"/>
  <c r="E56" i="16" s="1"/>
  <c r="D57" i="16" s="1"/>
  <c r="N45" i="16"/>
  <c r="N47" i="15"/>
  <c r="M48" i="15" s="1"/>
  <c r="L49" i="15" s="1"/>
  <c r="K50" i="15" s="1"/>
  <c r="J51" i="15" s="1"/>
  <c r="I52" i="15" s="1"/>
  <c r="N45" i="15"/>
  <c r="L59" i="15"/>
  <c r="K60" i="15" s="1"/>
  <c r="J61" i="15" s="1"/>
  <c r="I62" i="15" s="1"/>
  <c r="L57" i="15"/>
  <c r="O52" i="13"/>
  <c r="N53" i="13" s="1"/>
  <c r="M54" i="13" s="1"/>
  <c r="L55" i="13" s="1"/>
  <c r="K56" i="13" s="1"/>
  <c r="J57" i="13" s="1"/>
  <c r="O50" i="13"/>
  <c r="N65" i="13"/>
  <c r="M66" i="13" s="1"/>
  <c r="N63" i="13"/>
  <c r="N47" i="12"/>
  <c r="M48" i="12" s="1"/>
  <c r="L49" i="12" s="1"/>
  <c r="K50" i="12" s="1"/>
  <c r="J51" i="12" s="1"/>
  <c r="N45" i="12"/>
  <c r="M58" i="12"/>
  <c r="L59" i="12" s="1"/>
  <c r="K60" i="12" s="1"/>
  <c r="J61" i="12" s="1"/>
  <c r="I62" i="12" s="1"/>
  <c r="M56" i="12"/>
  <c r="N63" i="11"/>
  <c r="M64" i="11" s="1"/>
  <c r="L65" i="11" s="1"/>
  <c r="N61" i="11"/>
  <c r="N55" i="11"/>
  <c r="M56" i="11" s="1"/>
  <c r="L57" i="11" s="1"/>
  <c r="N53" i="11"/>
  <c r="N47" i="11"/>
  <c r="M48" i="11" s="1"/>
  <c r="L49" i="11" s="1"/>
  <c r="N45" i="11"/>
  <c r="L65" i="9"/>
  <c r="L63" i="9"/>
  <c r="O52" i="9"/>
  <c r="N53" i="9" s="1"/>
  <c r="M54" i="9" s="1"/>
  <c r="L55" i="9" s="1"/>
  <c r="K56" i="9" s="1"/>
  <c r="J57" i="9" s="1"/>
  <c r="I58" i="9" s="1"/>
  <c r="O50" i="9"/>
  <c r="P47" i="8"/>
  <c r="O48" i="8" s="1"/>
  <c r="N49" i="8" s="1"/>
  <c r="M50" i="8" s="1"/>
  <c r="P45" i="8"/>
  <c r="P39" i="8"/>
  <c r="O40" i="8" s="1"/>
  <c r="N41" i="8" s="1"/>
  <c r="O66" i="8"/>
  <c r="N67" i="8" s="1"/>
  <c r="O64" i="8"/>
  <c r="O56" i="8"/>
  <c r="N57" i="8" s="1"/>
  <c r="M58" i="8" s="1"/>
  <c r="L59" i="8" s="1"/>
  <c r="O54" i="8"/>
  <c r="Q64" i="6"/>
  <c r="P65" i="6" s="1"/>
  <c r="O66" i="6" s="1"/>
  <c r="N67" i="6" s="1"/>
  <c r="Q62" i="6"/>
  <c r="O58" i="6"/>
  <c r="Q40" i="6"/>
  <c r="P41" i="6" s="1"/>
  <c r="O42" i="6" s="1"/>
  <c r="N43" i="6" s="1"/>
  <c r="Q38" i="6"/>
  <c r="P39" i="6" s="1"/>
  <c r="O40" i="6" s="1"/>
  <c r="N41" i="6" s="1"/>
  <c r="M42" i="6" s="1"/>
  <c r="Q50" i="6"/>
  <c r="P51" i="6" s="1"/>
  <c r="O52" i="6" s="1"/>
  <c r="N53" i="6" s="1"/>
  <c r="M54" i="6" s="1"/>
  <c r="Q48" i="6"/>
  <c r="M46" i="16" l="1"/>
  <c r="L47" i="16" s="1"/>
  <c r="K48" i="16" s="1"/>
  <c r="J49" i="16" s="1"/>
  <c r="I50" i="16" s="1"/>
  <c r="H51" i="16" s="1"/>
  <c r="G52" i="16" s="1"/>
  <c r="F53" i="16" s="1"/>
  <c r="E54" i="16" s="1"/>
  <c r="D55" i="16" s="1"/>
  <c r="C56" i="16" s="1"/>
  <c r="M44" i="16"/>
  <c r="K58" i="15"/>
  <c r="J59" i="15" s="1"/>
  <c r="I60" i="15" s="1"/>
  <c r="H61" i="15" s="1"/>
  <c r="K56" i="15"/>
  <c r="M46" i="15"/>
  <c r="L47" i="15" s="1"/>
  <c r="K48" i="15" s="1"/>
  <c r="J49" i="15" s="1"/>
  <c r="I50" i="15" s="1"/>
  <c r="H51" i="15" s="1"/>
  <c r="M44" i="15"/>
  <c r="N51" i="13"/>
  <c r="M52" i="13" s="1"/>
  <c r="L53" i="13" s="1"/>
  <c r="K54" i="13" s="1"/>
  <c r="J55" i="13" s="1"/>
  <c r="I56" i="13" s="1"/>
  <c r="N49" i="13"/>
  <c r="M64" i="13"/>
  <c r="L65" i="13" s="1"/>
  <c r="M62" i="13"/>
  <c r="L57" i="12"/>
  <c r="K58" i="12" s="1"/>
  <c r="J59" i="12" s="1"/>
  <c r="I60" i="12" s="1"/>
  <c r="H61" i="12" s="1"/>
  <c r="L55" i="12"/>
  <c r="M46" i="12"/>
  <c r="L47" i="12" s="1"/>
  <c r="K48" i="12" s="1"/>
  <c r="J49" i="12" s="1"/>
  <c r="I50" i="12" s="1"/>
  <c r="M44" i="12"/>
  <c r="M46" i="11"/>
  <c r="L47" i="11" s="1"/>
  <c r="K48" i="11" s="1"/>
  <c r="M44" i="11"/>
  <c r="M62" i="11"/>
  <c r="L63" i="11" s="1"/>
  <c r="K64" i="11" s="1"/>
  <c r="M60" i="11"/>
  <c r="M54" i="11"/>
  <c r="L55" i="11" s="1"/>
  <c r="K56" i="11" s="1"/>
  <c r="M52" i="11"/>
  <c r="K64" i="9"/>
  <c r="K62" i="9"/>
  <c r="N51" i="9"/>
  <c r="M52" i="9" s="1"/>
  <c r="L53" i="9" s="1"/>
  <c r="K54" i="9" s="1"/>
  <c r="J55" i="9" s="1"/>
  <c r="I56" i="9" s="1"/>
  <c r="H57" i="9" s="1"/>
  <c r="N49" i="9"/>
  <c r="O46" i="8"/>
  <c r="N47" i="8" s="1"/>
  <c r="M48" i="8" s="1"/>
  <c r="L49" i="8" s="1"/>
  <c r="O44" i="8"/>
  <c r="N55" i="8"/>
  <c r="M56" i="8" s="1"/>
  <c r="L57" i="8" s="1"/>
  <c r="K58" i="8" s="1"/>
  <c r="N53" i="8"/>
  <c r="N65" i="8"/>
  <c r="M66" i="8" s="1"/>
  <c r="N63" i="8"/>
  <c r="N57" i="6"/>
  <c r="P63" i="6"/>
  <c r="O64" i="6" s="1"/>
  <c r="N65" i="6" s="1"/>
  <c r="M66" i="6" s="1"/>
  <c r="P61" i="6"/>
  <c r="P49" i="6"/>
  <c r="O50" i="6" s="1"/>
  <c r="N51" i="6" s="1"/>
  <c r="M52" i="6" s="1"/>
  <c r="L53" i="6" s="1"/>
  <c r="P47" i="6"/>
  <c r="L45" i="16" l="1"/>
  <c r="K46" i="16" s="1"/>
  <c r="J47" i="16" s="1"/>
  <c r="I48" i="16" s="1"/>
  <c r="H49" i="16" s="1"/>
  <c r="G50" i="16" s="1"/>
  <c r="F51" i="16" s="1"/>
  <c r="E52" i="16" s="1"/>
  <c r="D53" i="16" s="1"/>
  <c r="C54" i="16" s="1"/>
  <c r="B55" i="16" s="1"/>
  <c r="L43" i="16"/>
  <c r="K44" i="16" s="1"/>
  <c r="J45" i="16" s="1"/>
  <c r="I46" i="16" s="1"/>
  <c r="H47" i="16" s="1"/>
  <c r="G48" i="16" s="1"/>
  <c r="F49" i="16" s="1"/>
  <c r="E50" i="16" s="1"/>
  <c r="D51" i="16" s="1"/>
  <c r="C52" i="16" s="1"/>
  <c r="B53" i="16" s="1"/>
  <c r="L45" i="15"/>
  <c r="K46" i="15" s="1"/>
  <c r="J47" i="15" s="1"/>
  <c r="I48" i="15" s="1"/>
  <c r="H49" i="15" s="1"/>
  <c r="G50" i="15" s="1"/>
  <c r="L43" i="15"/>
  <c r="K44" i="15" s="1"/>
  <c r="J45" i="15" s="1"/>
  <c r="I46" i="15" s="1"/>
  <c r="H47" i="15" s="1"/>
  <c r="G48" i="15" s="1"/>
  <c r="F49" i="15" s="1"/>
  <c r="J57" i="15"/>
  <c r="I58" i="15" s="1"/>
  <c r="H59" i="15" s="1"/>
  <c r="G60" i="15" s="1"/>
  <c r="J55" i="15"/>
  <c r="M50" i="13"/>
  <c r="L51" i="13" s="1"/>
  <c r="K52" i="13" s="1"/>
  <c r="J53" i="13" s="1"/>
  <c r="I54" i="13" s="1"/>
  <c r="H55" i="13" s="1"/>
  <c r="M48" i="13"/>
  <c r="L63" i="13"/>
  <c r="K64" i="13" s="1"/>
  <c r="L61" i="13"/>
  <c r="L45" i="12"/>
  <c r="K46" i="12" s="1"/>
  <c r="J47" i="12" s="1"/>
  <c r="I48" i="12" s="1"/>
  <c r="H49" i="12" s="1"/>
  <c r="L43" i="12"/>
  <c r="K44" i="12" s="1"/>
  <c r="J45" i="12" s="1"/>
  <c r="I46" i="12" s="1"/>
  <c r="H47" i="12" s="1"/>
  <c r="G48" i="12" s="1"/>
  <c r="K56" i="12"/>
  <c r="J57" i="12" s="1"/>
  <c r="I58" i="12" s="1"/>
  <c r="H59" i="12" s="1"/>
  <c r="G60" i="12" s="1"/>
  <c r="K54" i="12"/>
  <c r="L53" i="11"/>
  <c r="K54" i="11" s="1"/>
  <c r="J55" i="11" s="1"/>
  <c r="L51" i="11"/>
  <c r="L45" i="11"/>
  <c r="K46" i="11" s="1"/>
  <c r="J47" i="11" s="1"/>
  <c r="L43" i="11"/>
  <c r="K44" i="11" s="1"/>
  <c r="J45" i="11" s="1"/>
  <c r="I46" i="11" s="1"/>
  <c r="L61" i="11"/>
  <c r="K62" i="11" s="1"/>
  <c r="J63" i="11" s="1"/>
  <c r="L59" i="11"/>
  <c r="J63" i="9"/>
  <c r="J61" i="9"/>
  <c r="M50" i="9"/>
  <c r="L51" i="9" s="1"/>
  <c r="K52" i="9" s="1"/>
  <c r="J53" i="9" s="1"/>
  <c r="I54" i="9" s="1"/>
  <c r="H55" i="9" s="1"/>
  <c r="G56" i="9" s="1"/>
  <c r="M48" i="9"/>
  <c r="N45" i="8"/>
  <c r="M46" i="8" s="1"/>
  <c r="L47" i="8" s="1"/>
  <c r="K48" i="8" s="1"/>
  <c r="N43" i="8"/>
  <c r="M54" i="8"/>
  <c r="L55" i="8" s="1"/>
  <c r="K56" i="8" s="1"/>
  <c r="J57" i="8" s="1"/>
  <c r="M52" i="8"/>
  <c r="M64" i="8"/>
  <c r="L65" i="8" s="1"/>
  <c r="M62" i="8"/>
  <c r="M56" i="6"/>
  <c r="O62" i="6"/>
  <c r="N63" i="6" s="1"/>
  <c r="M64" i="6" s="1"/>
  <c r="L65" i="6" s="1"/>
  <c r="O60" i="6"/>
  <c r="O48" i="6"/>
  <c r="N49" i="6" s="1"/>
  <c r="M50" i="6" s="1"/>
  <c r="L51" i="6" s="1"/>
  <c r="K52" i="6" s="1"/>
  <c r="O46" i="6"/>
  <c r="I56" i="15" l="1"/>
  <c r="H57" i="15" s="1"/>
  <c r="G58" i="15" s="1"/>
  <c r="F59" i="15" s="1"/>
  <c r="I54" i="15"/>
  <c r="L49" i="13"/>
  <c r="K50" i="13" s="1"/>
  <c r="J51" i="13" s="1"/>
  <c r="I52" i="13" s="1"/>
  <c r="H53" i="13" s="1"/>
  <c r="G54" i="13" s="1"/>
  <c r="L47" i="13"/>
  <c r="K62" i="13"/>
  <c r="J63" i="13" s="1"/>
  <c r="K60" i="13"/>
  <c r="J55" i="12"/>
  <c r="I56" i="12" s="1"/>
  <c r="H57" i="12" s="1"/>
  <c r="G58" i="12" s="1"/>
  <c r="F59" i="12" s="1"/>
  <c r="J53" i="12"/>
  <c r="K52" i="11"/>
  <c r="J53" i="11" s="1"/>
  <c r="I54" i="11" s="1"/>
  <c r="K50" i="11"/>
  <c r="K60" i="11"/>
  <c r="J61" i="11" s="1"/>
  <c r="I62" i="11" s="1"/>
  <c r="K58" i="11"/>
  <c r="I62" i="9"/>
  <c r="I60" i="9"/>
  <c r="L49" i="9"/>
  <c r="K50" i="9" s="1"/>
  <c r="J51" i="9" s="1"/>
  <c r="I52" i="9" s="1"/>
  <c r="H53" i="9" s="1"/>
  <c r="G54" i="9" s="1"/>
  <c r="F55" i="9" s="1"/>
  <c r="L47" i="9"/>
  <c r="M44" i="8"/>
  <c r="L45" i="8" s="1"/>
  <c r="K46" i="8" s="1"/>
  <c r="J47" i="8" s="1"/>
  <c r="M42" i="8"/>
  <c r="L53" i="8"/>
  <c r="K54" i="8" s="1"/>
  <c r="J55" i="8" s="1"/>
  <c r="I56" i="8" s="1"/>
  <c r="L51" i="8"/>
  <c r="L63" i="8"/>
  <c r="K64" i="8" s="1"/>
  <c r="L61" i="8"/>
  <c r="L55" i="6"/>
  <c r="N61" i="6"/>
  <c r="M62" i="6" s="1"/>
  <c r="L63" i="6" s="1"/>
  <c r="K64" i="6" s="1"/>
  <c r="N59" i="6"/>
  <c r="N47" i="6"/>
  <c r="M48" i="6" s="1"/>
  <c r="L49" i="6" s="1"/>
  <c r="K50" i="6" s="1"/>
  <c r="J51" i="6" s="1"/>
  <c r="N45" i="6"/>
  <c r="H55" i="15" l="1"/>
  <c r="G56" i="15" s="1"/>
  <c r="F57" i="15" s="1"/>
  <c r="E58" i="15" s="1"/>
  <c r="H53" i="15"/>
  <c r="J61" i="13"/>
  <c r="I62" i="13" s="1"/>
  <c r="J59" i="13"/>
  <c r="K48" i="13"/>
  <c r="J49" i="13" s="1"/>
  <c r="I50" i="13" s="1"/>
  <c r="H51" i="13" s="1"/>
  <c r="G52" i="13" s="1"/>
  <c r="F53" i="13" s="1"/>
  <c r="K46" i="13"/>
  <c r="I54" i="12"/>
  <c r="H55" i="12" s="1"/>
  <c r="G56" i="12" s="1"/>
  <c r="F57" i="12" s="1"/>
  <c r="E58" i="12" s="1"/>
  <c r="I52" i="12"/>
  <c r="J51" i="11"/>
  <c r="I52" i="11" s="1"/>
  <c r="H53" i="11" s="1"/>
  <c r="J49" i="11"/>
  <c r="J59" i="11"/>
  <c r="I60" i="11" s="1"/>
  <c r="H61" i="11" s="1"/>
  <c r="J57" i="11"/>
  <c r="H61" i="9"/>
  <c r="H59" i="9"/>
  <c r="K48" i="9"/>
  <c r="J49" i="9" s="1"/>
  <c r="I50" i="9" s="1"/>
  <c r="H51" i="9" s="1"/>
  <c r="G52" i="9" s="1"/>
  <c r="F53" i="9" s="1"/>
  <c r="E54" i="9" s="1"/>
  <c r="K46" i="9"/>
  <c r="L43" i="8"/>
  <c r="K44" i="8" s="1"/>
  <c r="J45" i="8" s="1"/>
  <c r="I46" i="8" s="1"/>
  <c r="K62" i="8"/>
  <c r="J63" i="8" s="1"/>
  <c r="K60" i="8"/>
  <c r="K52" i="8"/>
  <c r="J53" i="8" s="1"/>
  <c r="I54" i="8" s="1"/>
  <c r="H55" i="8" s="1"/>
  <c r="K50" i="8"/>
  <c r="K54" i="6"/>
  <c r="M60" i="6"/>
  <c r="L61" i="6" s="1"/>
  <c r="K62" i="6" s="1"/>
  <c r="J63" i="6" s="1"/>
  <c r="M58" i="6"/>
  <c r="M46" i="6"/>
  <c r="L47" i="6" s="1"/>
  <c r="K48" i="6" s="1"/>
  <c r="J49" i="6" s="1"/>
  <c r="I50" i="6" s="1"/>
  <c r="M44" i="6"/>
  <c r="G54" i="15" l="1"/>
  <c r="F55" i="15" s="1"/>
  <c r="E56" i="15" s="1"/>
  <c r="D57" i="15" s="1"/>
  <c r="G52" i="15"/>
  <c r="I60" i="13"/>
  <c r="H61" i="13" s="1"/>
  <c r="I58" i="13"/>
  <c r="J47" i="13"/>
  <c r="I48" i="13" s="1"/>
  <c r="H49" i="13" s="1"/>
  <c r="G50" i="13" s="1"/>
  <c r="F51" i="13" s="1"/>
  <c r="E52" i="13" s="1"/>
  <c r="J45" i="13"/>
  <c r="H53" i="12"/>
  <c r="G54" i="12" s="1"/>
  <c r="F55" i="12" s="1"/>
  <c r="E56" i="12" s="1"/>
  <c r="D57" i="12" s="1"/>
  <c r="H51" i="12"/>
  <c r="I50" i="11"/>
  <c r="H51" i="11" s="1"/>
  <c r="G52" i="11" s="1"/>
  <c r="I48" i="11"/>
  <c r="I58" i="11"/>
  <c r="H59" i="11" s="1"/>
  <c r="G60" i="11" s="1"/>
  <c r="I56" i="11"/>
  <c r="G60" i="9"/>
  <c r="G58" i="9"/>
  <c r="J47" i="9"/>
  <c r="I48" i="9" s="1"/>
  <c r="H49" i="9" s="1"/>
  <c r="G50" i="9" s="1"/>
  <c r="F51" i="9" s="1"/>
  <c r="E52" i="9" s="1"/>
  <c r="D53" i="9" s="1"/>
  <c r="J45" i="9"/>
  <c r="J51" i="8"/>
  <c r="I52" i="8" s="1"/>
  <c r="H53" i="8" s="1"/>
  <c r="G54" i="8" s="1"/>
  <c r="J49" i="8"/>
  <c r="J61" i="8"/>
  <c r="I62" i="8" s="1"/>
  <c r="J59" i="8"/>
  <c r="J53" i="6"/>
  <c r="L59" i="6"/>
  <c r="K60" i="6" s="1"/>
  <c r="J61" i="6" s="1"/>
  <c r="I62" i="6" s="1"/>
  <c r="L57" i="6"/>
  <c r="L45" i="6"/>
  <c r="K46" i="6" s="1"/>
  <c r="J47" i="6" s="1"/>
  <c r="I48" i="6" s="1"/>
  <c r="H49" i="6" s="1"/>
  <c r="L43" i="6"/>
  <c r="K44" i="6" s="1"/>
  <c r="J45" i="6" s="1"/>
  <c r="I46" i="6" s="1"/>
  <c r="H47" i="6" s="1"/>
  <c r="G48" i="6" s="1"/>
  <c r="F53" i="15" l="1"/>
  <c r="E54" i="15" s="1"/>
  <c r="D55" i="15" s="1"/>
  <c r="C56" i="15" s="1"/>
  <c r="F51" i="15"/>
  <c r="H59" i="13"/>
  <c r="G60" i="13" s="1"/>
  <c r="H57" i="13"/>
  <c r="I46" i="13"/>
  <c r="H47" i="13" s="1"/>
  <c r="G48" i="13" s="1"/>
  <c r="F49" i="13" s="1"/>
  <c r="E50" i="13" s="1"/>
  <c r="D51" i="13" s="1"/>
  <c r="G52" i="12"/>
  <c r="F53" i="12" s="1"/>
  <c r="E54" i="12" s="1"/>
  <c r="D55" i="12" s="1"/>
  <c r="C56" i="12" s="1"/>
  <c r="G50" i="12"/>
  <c r="H49" i="11"/>
  <c r="G50" i="11" s="1"/>
  <c r="F51" i="11" s="1"/>
  <c r="H47" i="11"/>
  <c r="G48" i="11" s="1"/>
  <c r="F49" i="11" s="1"/>
  <c r="E50" i="11" s="1"/>
  <c r="H57" i="11"/>
  <c r="G58" i="11" s="1"/>
  <c r="F59" i="11" s="1"/>
  <c r="H55" i="11"/>
  <c r="F59" i="9"/>
  <c r="F57" i="9"/>
  <c r="I46" i="9"/>
  <c r="H47" i="9" s="1"/>
  <c r="G48" i="9" s="1"/>
  <c r="F49" i="9" s="1"/>
  <c r="E50" i="9" s="1"/>
  <c r="D51" i="9" s="1"/>
  <c r="C52" i="9" s="1"/>
  <c r="I50" i="8"/>
  <c r="H51" i="8" s="1"/>
  <c r="G52" i="8" s="1"/>
  <c r="F53" i="8" s="1"/>
  <c r="I48" i="8"/>
  <c r="I60" i="8"/>
  <c r="H61" i="8" s="1"/>
  <c r="I58" i="8"/>
  <c r="I52" i="6"/>
  <c r="K58" i="6"/>
  <c r="J59" i="6" s="1"/>
  <c r="I60" i="6" s="1"/>
  <c r="H61" i="6" s="1"/>
  <c r="K56" i="6"/>
  <c r="E52" i="15" l="1"/>
  <c r="D53" i="15" s="1"/>
  <c r="C54" i="15" s="1"/>
  <c r="B55" i="15" s="1"/>
  <c r="E50" i="15"/>
  <c r="D51" i="15" s="1"/>
  <c r="C52" i="15" s="1"/>
  <c r="B53" i="15" s="1"/>
  <c r="A54" i="15" s="1"/>
  <c r="G58" i="13"/>
  <c r="F59" i="13" s="1"/>
  <c r="G56" i="13"/>
  <c r="F51" i="12"/>
  <c r="E52" i="12" s="1"/>
  <c r="D53" i="12" s="1"/>
  <c r="C54" i="12" s="1"/>
  <c r="B55" i="12" s="1"/>
  <c r="F49" i="12"/>
  <c r="E50" i="12" s="1"/>
  <c r="D51" i="12" s="1"/>
  <c r="C52" i="12" s="1"/>
  <c r="B53" i="12" s="1"/>
  <c r="A54" i="12" s="1"/>
  <c r="G56" i="11"/>
  <c r="F57" i="11" s="1"/>
  <c r="E58" i="11" s="1"/>
  <c r="G54" i="11"/>
  <c r="E58" i="9"/>
  <c r="E56" i="9"/>
  <c r="H49" i="8"/>
  <c r="G50" i="8" s="1"/>
  <c r="F51" i="8" s="1"/>
  <c r="E52" i="8" s="1"/>
  <c r="H47" i="8"/>
  <c r="H59" i="8"/>
  <c r="G60" i="8" s="1"/>
  <c r="H57" i="8"/>
  <c r="H51" i="6"/>
  <c r="J57" i="6"/>
  <c r="I58" i="6" s="1"/>
  <c r="H59" i="6" s="1"/>
  <c r="G60" i="6" s="1"/>
  <c r="J55" i="6"/>
  <c r="F57" i="13" l="1"/>
  <c r="E58" i="13" s="1"/>
  <c r="F55" i="13"/>
  <c r="F55" i="11"/>
  <c r="E56" i="11" s="1"/>
  <c r="D57" i="11" s="1"/>
  <c r="F53" i="11"/>
  <c r="D57" i="9"/>
  <c r="D55" i="9"/>
  <c r="G48" i="8"/>
  <c r="F49" i="8" s="1"/>
  <c r="E50" i="8" s="1"/>
  <c r="D51" i="8" s="1"/>
  <c r="G58" i="8"/>
  <c r="F59" i="8" s="1"/>
  <c r="G56" i="8"/>
  <c r="I56" i="6"/>
  <c r="H57" i="6" s="1"/>
  <c r="G58" i="6" s="1"/>
  <c r="F59" i="6" s="1"/>
  <c r="I54" i="6"/>
  <c r="G50" i="6"/>
  <c r="E56" i="13" l="1"/>
  <c r="D57" i="13" s="1"/>
  <c r="E54" i="13"/>
  <c r="E54" i="11"/>
  <c r="D55" i="11" s="1"/>
  <c r="C56" i="11" s="1"/>
  <c r="E52" i="11"/>
  <c r="C56" i="9"/>
  <c r="C54" i="9"/>
  <c r="F57" i="8"/>
  <c r="E58" i="8" s="1"/>
  <c r="F55" i="8"/>
  <c r="F49" i="6"/>
  <c r="H55" i="6"/>
  <c r="G56" i="6" s="1"/>
  <c r="F57" i="6" s="1"/>
  <c r="E58" i="6" s="1"/>
  <c r="H53" i="6"/>
  <c r="D55" i="13" l="1"/>
  <c r="C56" i="13" s="1"/>
  <c r="D53" i="13"/>
  <c r="D53" i="11"/>
  <c r="C54" i="11" s="1"/>
  <c r="B55" i="11" s="1"/>
  <c r="D51" i="11"/>
  <c r="C52" i="11" s="1"/>
  <c r="B53" i="11" s="1"/>
  <c r="A54" i="11" s="1"/>
  <c r="B55" i="9"/>
  <c r="B53" i="9"/>
  <c r="A54" i="9" s="1"/>
  <c r="E56" i="8"/>
  <c r="D57" i="8" s="1"/>
  <c r="E54" i="8"/>
  <c r="G54" i="6"/>
  <c r="F55" i="6" s="1"/>
  <c r="E56" i="6" s="1"/>
  <c r="D57" i="6" s="1"/>
  <c r="G52" i="6"/>
  <c r="C54" i="13" l="1"/>
  <c r="B55" i="13" s="1"/>
  <c r="C52" i="13"/>
  <c r="B53" i="13" s="1"/>
  <c r="A54" i="13" s="1"/>
  <c r="D55" i="8"/>
  <c r="C56" i="8" s="1"/>
  <c r="D53" i="8"/>
  <c r="F53" i="6"/>
  <c r="E54" i="6" s="1"/>
  <c r="D55" i="6" s="1"/>
  <c r="C56" i="6" s="1"/>
  <c r="F51" i="6"/>
  <c r="C54" i="8" l="1"/>
  <c r="B55" i="8" s="1"/>
  <c r="C52" i="8"/>
  <c r="B53" i="8" s="1"/>
  <c r="A54" i="8" s="1"/>
  <c r="E52" i="6"/>
  <c r="D53" i="6" s="1"/>
  <c r="C54" i="6" s="1"/>
  <c r="B55" i="6" s="1"/>
  <c r="E50" i="6"/>
  <c r="D51" i="6" s="1"/>
  <c r="C52" i="6" s="1"/>
  <c r="B53" i="6" s="1"/>
  <c r="A54" i="6" s="1"/>
</calcChain>
</file>

<file path=xl/sharedStrings.xml><?xml version="1.0" encoding="utf-8"?>
<sst xmlns="http://schemas.openxmlformats.org/spreadsheetml/2006/main" count="573" uniqueCount="68">
  <si>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</si>
  <si>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</si>
  <si>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</si>
  <si>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</si>
  <si>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</si>
  <si>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</si>
  <si>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</si>
  <si>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</si>
  <si>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</si>
  <si>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</si>
  <si>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</si>
  <si>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</si>
  <si>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</si>
  <si>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</si>
  <si>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</si>
  <si>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</si>
  <si>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</si>
  <si>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</si>
  <si>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</si>
  <si>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</si>
  <si>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</si>
  <si>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</si>
  <si>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</si>
  <si>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</si>
  <si>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</si>
  <si>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</si>
  <si>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</si>
  <si>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</si>
  <si>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</si>
  <si>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</si>
  <si>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</si>
  <si>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</si>
  <si>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</si>
  <si>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</si>
  <si>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</si>
  <si>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</si>
  <si>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</si>
  <si>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</si>
  <si>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</si>
  <si>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</si>
  <si>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</si>
  <si>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</si>
  <si>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</si>
  <si>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</si>
  <si>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</si>
  <si>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</si>
  <si>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</si>
  <si>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</si>
  <si>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</si>
  <si>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</si>
  <si>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</si>
  <si>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</si>
  <si>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</si>
  <si>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1-up satge</t>
  </si>
  <si>
    <t>2-up satge</t>
  </si>
  <si>
    <t>3-up satge</t>
  </si>
  <si>
    <t>4-up satge</t>
  </si>
  <si>
    <t>underlying assets -- binominal tree</t>
  </si>
  <si>
    <t>1-up swing option</t>
  </si>
  <si>
    <t>2-up swing option</t>
  </si>
  <si>
    <t>3-up swing option</t>
  </si>
  <si>
    <t>4-up swing option</t>
  </si>
  <si>
    <t>1-down swing option</t>
  </si>
  <si>
    <t>2-down swing option</t>
  </si>
  <si>
    <t>3-down swing option</t>
  </si>
  <si>
    <t>4-down swing option</t>
  </si>
  <si>
    <t>underlying profits = |option price-strike price|</t>
  </si>
  <si>
    <t>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</si>
</sst>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165" fontId="0" fillId="0" borderId="0" xfId="0" applyNumberFormat="1"/>
    <xf numFmtId="0" fontId="0" fillId="2" borderId="0" xfId="0" applyFill="1"/>
    <xf numFmtId="0" fontId="0" fillId="0" borderId="0" xfId="0" applyFill="1"/>
    <xf numFmtId="2" fontId="0" fillId="2" borderId="0" xfId="0" applyNumberFormat="1" applyFill="1"/>
    <xf numFmtId="2" fontId="0" fillId="0" borderId="0" xfId="0" applyNumberFormat="1" applyFill="1"/>
    <xf numFmtId="166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6" fontId="2" fillId="0" borderId="0" xfId="0" applyNumberFormat="1" applyFont="1"/>
    <xf numFmtId="2" fontId="2" fillId="3" borderId="0" xfId="0" applyNumberFormat="1" applyFont="1" applyFill="1"/>
    <xf numFmtId="166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6"/>
  <sheetViews>
    <sheetView tabSelected="1" zoomScale="70" zoomScaleNormal="70" workbookViewId="0">
      <selection activeCell="A2" sqref="A2"/>
    </sheetView>
  </sheetViews>
  <sheetFormatPr baseColWidth="10" defaultColWidth="11" defaultRowHeight="16" x14ac:dyDescent="0.2"/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s="6" t="s">
        <v>57</v>
      </c>
      <c r="B2" s="6"/>
      <c r="C2" s="6"/>
      <c r="BA2">
        <f>1.1^52</f>
        <v>142.04293198443185</v>
      </c>
    </row>
    <row r="3" spans="1:53" x14ac:dyDescent="0.2">
      <c r="A3" t="s">
        <v>58</v>
      </c>
      <c r="C3" t="s">
        <v>62</v>
      </c>
      <c r="AZ3">
        <f>1.1^51</f>
        <v>129.1299381676653</v>
      </c>
    </row>
    <row r="4" spans="1:53" x14ac:dyDescent="0.2">
      <c r="A4" t="s">
        <v>59</v>
      </c>
      <c r="C4" t="s">
        <v>63</v>
      </c>
      <c r="AY4">
        <f>1.1^50</f>
        <v>117.39085287969571</v>
      </c>
      <c r="BA4">
        <f>1.1^50</f>
        <v>117.39085287969571</v>
      </c>
    </row>
    <row r="5" spans="1:53" x14ac:dyDescent="0.2">
      <c r="A5" t="s">
        <v>60</v>
      </c>
      <c r="C5" t="s">
        <v>64</v>
      </c>
      <c r="AX5">
        <f>1.1^49</f>
        <v>106.71895716335973</v>
      </c>
      <c r="AZ5">
        <f>1.1^49</f>
        <v>106.71895716335973</v>
      </c>
    </row>
    <row r="6" spans="1:53" x14ac:dyDescent="0.2">
      <c r="A6" t="s">
        <v>61</v>
      </c>
      <c r="C6" t="s">
        <v>65</v>
      </c>
      <c r="AW6">
        <f>1.1^48</f>
        <v>97.017233784872474</v>
      </c>
      <c r="AY6">
        <f>1.1^48</f>
        <v>97.017233784872474</v>
      </c>
      <c r="BA6">
        <f>1.1^48</f>
        <v>97.017233784872474</v>
      </c>
    </row>
    <row r="7" spans="1:53" x14ac:dyDescent="0.2">
      <c r="AV7">
        <f>1.1^47</f>
        <v>88.197485258974979</v>
      </c>
      <c r="AX7">
        <f>1.1^47</f>
        <v>88.197485258974979</v>
      </c>
      <c r="AZ7">
        <f>1.1^47</f>
        <v>88.197485258974979</v>
      </c>
    </row>
    <row r="8" spans="1:53" x14ac:dyDescent="0.2">
      <c r="AU8">
        <f>1.1^46</f>
        <v>80.179532053613613</v>
      </c>
      <c r="AW8">
        <f>1.1^46</f>
        <v>80.179532053613613</v>
      </c>
      <c r="AY8">
        <f>1.1^46</f>
        <v>80.179532053613613</v>
      </c>
      <c r="BA8">
        <f>1.1^46</f>
        <v>80.179532053613613</v>
      </c>
    </row>
    <row r="9" spans="1:53" x14ac:dyDescent="0.2">
      <c r="AT9">
        <f>1.1^45</f>
        <v>72.890483685103277</v>
      </c>
      <c r="AV9">
        <f>1.1^45</f>
        <v>72.890483685103277</v>
      </c>
      <c r="AX9">
        <f>1.1^45</f>
        <v>72.890483685103277</v>
      </c>
      <c r="AZ9">
        <f>1.1^45</f>
        <v>72.890483685103277</v>
      </c>
    </row>
    <row r="10" spans="1:53" x14ac:dyDescent="0.2">
      <c r="AS10">
        <f>1.1^44</f>
        <v>66.26407607736661</v>
      </c>
      <c r="AU10">
        <f>1.1^44</f>
        <v>66.26407607736661</v>
      </c>
      <c r="AW10">
        <f>1.1^44</f>
        <v>66.26407607736661</v>
      </c>
      <c r="AY10">
        <f>1.1^44</f>
        <v>66.26407607736661</v>
      </c>
      <c r="BA10">
        <f>1.1^44</f>
        <v>66.26407607736661</v>
      </c>
    </row>
    <row r="11" spans="1:53" x14ac:dyDescent="0.2">
      <c r="AR11">
        <f>1.1^43</f>
        <v>60.240069161242374</v>
      </c>
      <c r="AT11">
        <f>1.1^43</f>
        <v>60.240069161242374</v>
      </c>
      <c r="AV11">
        <f>1.1^43</f>
        <v>60.240069161242374</v>
      </c>
      <c r="AX11">
        <f>1.1^43</f>
        <v>60.240069161242374</v>
      </c>
      <c r="AZ11">
        <f>1.1^43</f>
        <v>60.240069161242374</v>
      </c>
    </row>
    <row r="12" spans="1:53" x14ac:dyDescent="0.2">
      <c r="AQ12">
        <f>1.1^42</f>
        <v>54.763699237493057</v>
      </c>
      <c r="AS12">
        <f>1.1^42</f>
        <v>54.763699237493057</v>
      </c>
      <c r="AU12">
        <f>1.1^42</f>
        <v>54.763699237493057</v>
      </c>
      <c r="AW12">
        <f>1.1^42</f>
        <v>54.763699237493057</v>
      </c>
      <c r="AY12">
        <f>1.1^42</f>
        <v>54.763699237493057</v>
      </c>
      <c r="BA12">
        <f>1.1^42</f>
        <v>54.763699237493057</v>
      </c>
    </row>
    <row r="13" spans="1:53" x14ac:dyDescent="0.2">
      <c r="AP13">
        <f>1.1^41</f>
        <v>49.785181124993684</v>
      </c>
      <c r="AR13">
        <f>1.1^41</f>
        <v>49.785181124993684</v>
      </c>
      <c r="AT13">
        <f>1.1^41</f>
        <v>49.785181124993684</v>
      </c>
      <c r="AV13">
        <f>1.1^41</f>
        <v>49.785181124993684</v>
      </c>
      <c r="AX13">
        <f>1.1^41</f>
        <v>49.785181124993684</v>
      </c>
      <c r="AZ13">
        <f>1.1^41</f>
        <v>49.785181124993684</v>
      </c>
    </row>
    <row r="14" spans="1:53" x14ac:dyDescent="0.2">
      <c r="AO14">
        <f>1.1^40</f>
        <v>45.259255568176073</v>
      </c>
      <c r="AQ14">
        <f>1.1^40</f>
        <v>45.259255568176073</v>
      </c>
      <c r="AS14">
        <f>1.1^40</f>
        <v>45.259255568176073</v>
      </c>
      <c r="AU14">
        <f>1.1^40</f>
        <v>45.259255568176073</v>
      </c>
      <c r="AW14">
        <f>1.1^40</f>
        <v>45.259255568176073</v>
      </c>
      <c r="AY14">
        <f>1.1^40</f>
        <v>45.259255568176073</v>
      </c>
      <c r="BA14">
        <f>1.1^40</f>
        <v>45.259255568176073</v>
      </c>
    </row>
    <row r="15" spans="1:53" x14ac:dyDescent="0.2">
      <c r="AN15">
        <f>1.1^39</f>
        <v>41.144777789250981</v>
      </c>
      <c r="AP15">
        <f>1.1^39</f>
        <v>41.144777789250981</v>
      </c>
      <c r="AR15">
        <f>1.1^39</f>
        <v>41.144777789250981</v>
      </c>
      <c r="AT15">
        <f>1.1^39</f>
        <v>41.144777789250981</v>
      </c>
      <c r="AV15">
        <f>1.1^39</f>
        <v>41.144777789250981</v>
      </c>
      <c r="AX15">
        <f>1.1^39</f>
        <v>41.144777789250981</v>
      </c>
      <c r="AZ15">
        <f>1.1^39</f>
        <v>41.144777789250981</v>
      </c>
    </row>
    <row r="16" spans="1:53" x14ac:dyDescent="0.2">
      <c r="AM16">
        <f>1.1^38</f>
        <v>37.404343444773616</v>
      </c>
      <c r="AO16">
        <f>1.1^38</f>
        <v>37.404343444773616</v>
      </c>
      <c r="AQ16">
        <f>1.1^38</f>
        <v>37.404343444773616</v>
      </c>
      <c r="AS16">
        <f>1.1^38</f>
        <v>37.404343444773616</v>
      </c>
      <c r="AU16">
        <f>1.1^38</f>
        <v>37.404343444773616</v>
      </c>
      <c r="AW16">
        <f>1.1^38</f>
        <v>37.404343444773616</v>
      </c>
      <c r="AY16">
        <f>1.1^38</f>
        <v>37.404343444773616</v>
      </c>
      <c r="BA16">
        <f>1.1^38</f>
        <v>37.404343444773616</v>
      </c>
    </row>
    <row r="17" spans="23:53" x14ac:dyDescent="0.2">
      <c r="AL17">
        <f>1.1^37</f>
        <v>34.003948586157826</v>
      </c>
      <c r="AN17">
        <f>1.1^37</f>
        <v>34.003948586157826</v>
      </c>
      <c r="AP17">
        <f>1.1^37</f>
        <v>34.003948586157826</v>
      </c>
      <c r="AR17">
        <f>1.1^37</f>
        <v>34.003948586157826</v>
      </c>
      <c r="AT17">
        <f>1.1^37</f>
        <v>34.003948586157826</v>
      </c>
      <c r="AV17">
        <f>1.1^37</f>
        <v>34.003948586157826</v>
      </c>
      <c r="AX17">
        <f>1.1^37</f>
        <v>34.003948586157826</v>
      </c>
      <c r="AZ17">
        <f>1.1^37</f>
        <v>34.003948586157826</v>
      </c>
    </row>
    <row r="18" spans="23:53" x14ac:dyDescent="0.2">
      <c r="AK18">
        <f>1.1^36</f>
        <v>30.912680532870748</v>
      </c>
      <c r="AM18">
        <f>1.1^36</f>
        <v>30.912680532870748</v>
      </c>
      <c r="AO18">
        <f>1.1^36</f>
        <v>30.912680532870748</v>
      </c>
      <c r="AQ18">
        <f>1.1^36</f>
        <v>30.912680532870748</v>
      </c>
      <c r="AS18">
        <f>1.1^36</f>
        <v>30.912680532870748</v>
      </c>
      <c r="AU18">
        <f>1.1^36</f>
        <v>30.912680532870748</v>
      </c>
      <c r="AW18">
        <f>1.1^36</f>
        <v>30.912680532870748</v>
      </c>
      <c r="AY18">
        <f>1.1^36</f>
        <v>30.912680532870748</v>
      </c>
      <c r="BA18">
        <f>1.1^36</f>
        <v>30.912680532870748</v>
      </c>
    </row>
    <row r="19" spans="23:53" x14ac:dyDescent="0.2">
      <c r="AJ19">
        <f>1.1^35</f>
        <v>28.102436848064318</v>
      </c>
      <c r="AL19">
        <f>1.1^35</f>
        <v>28.102436848064318</v>
      </c>
      <c r="AN19">
        <f>1.1^35</f>
        <v>28.102436848064318</v>
      </c>
      <c r="AP19">
        <f>1.1^35</f>
        <v>28.102436848064318</v>
      </c>
      <c r="AR19">
        <f>1.1^35</f>
        <v>28.102436848064318</v>
      </c>
      <c r="AT19">
        <f>1.1^35</f>
        <v>28.102436848064318</v>
      </c>
      <c r="AV19">
        <f>1.1^35</f>
        <v>28.102436848064318</v>
      </c>
      <c r="AX19">
        <f>1.1^35</f>
        <v>28.102436848064318</v>
      </c>
      <c r="AZ19">
        <f>1.1^35</f>
        <v>28.102436848064318</v>
      </c>
    </row>
    <row r="20" spans="23:53" x14ac:dyDescent="0.2">
      <c r="AI20">
        <f>1.1^34</f>
        <v>25.547669861876649</v>
      </c>
      <c r="AK20">
        <f>1.1^34</f>
        <v>25.547669861876649</v>
      </c>
      <c r="AM20">
        <f>1.1^34</f>
        <v>25.547669861876649</v>
      </c>
      <c r="AO20">
        <f>1.1^34</f>
        <v>25.547669861876649</v>
      </c>
      <c r="AQ20">
        <f>1.1^34</f>
        <v>25.547669861876649</v>
      </c>
      <c r="AS20">
        <f>1.1^34</f>
        <v>25.547669861876649</v>
      </c>
      <c r="AU20">
        <f>1.1^34</f>
        <v>25.547669861876649</v>
      </c>
      <c r="AW20">
        <f>1.1^34</f>
        <v>25.547669861876649</v>
      </c>
      <c r="AY20">
        <f>1.1^34</f>
        <v>25.547669861876649</v>
      </c>
      <c r="BA20">
        <f>1.1^34</f>
        <v>25.547669861876649</v>
      </c>
    </row>
    <row r="21" spans="23:53" x14ac:dyDescent="0.2">
      <c r="AH21">
        <f>1.1^33</f>
        <v>23.225154419887861</v>
      </c>
      <c r="AJ21">
        <f>1.1^33</f>
        <v>23.225154419887861</v>
      </c>
      <c r="AL21">
        <f>1.1^33</f>
        <v>23.225154419887861</v>
      </c>
      <c r="AN21">
        <f>1.1^33</f>
        <v>23.225154419887861</v>
      </c>
      <c r="AP21">
        <f>1.1^33</f>
        <v>23.225154419887861</v>
      </c>
      <c r="AR21">
        <f>1.1^33</f>
        <v>23.225154419887861</v>
      </c>
      <c r="AT21">
        <f>1.1^33</f>
        <v>23.225154419887861</v>
      </c>
      <c r="AV21">
        <f>1.1^33</f>
        <v>23.225154419887861</v>
      </c>
      <c r="AX21">
        <f>1.1^33</f>
        <v>23.225154419887861</v>
      </c>
      <c r="AZ21">
        <f>1.1^33</f>
        <v>23.225154419887861</v>
      </c>
    </row>
    <row r="22" spans="23:53" x14ac:dyDescent="0.2">
      <c r="AG22">
        <f>1.1^32</f>
        <v>21.113776745352599</v>
      </c>
      <c r="AI22">
        <f>1.1^32</f>
        <v>21.113776745352599</v>
      </c>
      <c r="AK22">
        <f>1.1^32</f>
        <v>21.113776745352599</v>
      </c>
      <c r="AM22">
        <f>1.1^32</f>
        <v>21.113776745352599</v>
      </c>
      <c r="AO22">
        <f>1.1^32</f>
        <v>21.113776745352599</v>
      </c>
      <c r="AQ22">
        <f>1.1^32</f>
        <v>21.113776745352599</v>
      </c>
      <c r="AS22">
        <f>1.1^32</f>
        <v>21.113776745352599</v>
      </c>
      <c r="AU22">
        <f>1.1^32</f>
        <v>21.113776745352599</v>
      </c>
      <c r="AW22">
        <f>1.1^32</f>
        <v>21.113776745352599</v>
      </c>
      <c r="AY22">
        <f>1.1^32</f>
        <v>21.113776745352599</v>
      </c>
      <c r="BA22">
        <f>1.1^32</f>
        <v>21.113776745352599</v>
      </c>
    </row>
    <row r="23" spans="23:53" x14ac:dyDescent="0.2">
      <c r="AF23">
        <f>1.1^31</f>
        <v>19.194342495775089</v>
      </c>
      <c r="AH23">
        <f>1.1^31</f>
        <v>19.194342495775089</v>
      </c>
      <c r="AJ23">
        <f>1.1^31</f>
        <v>19.194342495775089</v>
      </c>
      <c r="AL23">
        <f>1.1^31</f>
        <v>19.194342495775089</v>
      </c>
      <c r="AN23">
        <f>1.1^31</f>
        <v>19.194342495775089</v>
      </c>
      <c r="AP23">
        <f>1.1^31</f>
        <v>19.194342495775089</v>
      </c>
      <c r="AR23">
        <f>1.1^31</f>
        <v>19.194342495775089</v>
      </c>
      <c r="AT23">
        <f>1.1^31</f>
        <v>19.194342495775089</v>
      </c>
      <c r="AV23">
        <f>1.1^31</f>
        <v>19.194342495775089</v>
      </c>
      <c r="AX23">
        <f>1.1^31</f>
        <v>19.194342495775089</v>
      </c>
      <c r="AZ23">
        <f>1.1^31</f>
        <v>19.194342495775089</v>
      </c>
    </row>
    <row r="24" spans="23:53" x14ac:dyDescent="0.2">
      <c r="AE24">
        <f>1.1^30</f>
        <v>17.449402268886445</v>
      </c>
      <c r="AG24">
        <f>1.1^30</f>
        <v>17.449402268886445</v>
      </c>
      <c r="AI24">
        <f>1.1^30</f>
        <v>17.449402268886445</v>
      </c>
      <c r="AK24">
        <f>1.1^30</f>
        <v>17.449402268886445</v>
      </c>
      <c r="AM24">
        <f>1.1^30</f>
        <v>17.449402268886445</v>
      </c>
      <c r="AO24">
        <f>1.1^30</f>
        <v>17.449402268886445</v>
      </c>
      <c r="AQ24">
        <f>1.1^30</f>
        <v>17.449402268886445</v>
      </c>
      <c r="AS24">
        <f>1.1^30</f>
        <v>17.449402268886445</v>
      </c>
      <c r="AU24">
        <f>1.1^30</f>
        <v>17.449402268886445</v>
      </c>
      <c r="AW24">
        <f>1.1^30</f>
        <v>17.449402268886445</v>
      </c>
      <c r="AY24">
        <f>1.1^30</f>
        <v>17.449402268886445</v>
      </c>
      <c r="BA24">
        <f>1.1^30</f>
        <v>17.449402268886445</v>
      </c>
    </row>
    <row r="25" spans="23:53" x14ac:dyDescent="0.2">
      <c r="AD25">
        <f>1.1^29</f>
        <v>15.863092971714947</v>
      </c>
      <c r="AF25">
        <f>1.1^29</f>
        <v>15.863092971714947</v>
      </c>
      <c r="AH25">
        <f>1.1^29</f>
        <v>15.863092971714947</v>
      </c>
      <c r="AJ25">
        <f>1.1^29</f>
        <v>15.863092971714947</v>
      </c>
      <c r="AL25">
        <f>1.1^29</f>
        <v>15.863092971714947</v>
      </c>
      <c r="AN25">
        <f>1.1^29</f>
        <v>15.863092971714947</v>
      </c>
      <c r="AP25">
        <f>1.1^29</f>
        <v>15.863092971714947</v>
      </c>
      <c r="AR25">
        <f>1.1^29</f>
        <v>15.863092971714947</v>
      </c>
      <c r="AT25">
        <f>1.1^29</f>
        <v>15.863092971714947</v>
      </c>
      <c r="AV25">
        <f>1.1^29</f>
        <v>15.863092971714947</v>
      </c>
      <c r="AX25">
        <f>1.1^29</f>
        <v>15.863092971714947</v>
      </c>
      <c r="AZ25">
        <f>1.1^29</f>
        <v>15.863092971714947</v>
      </c>
    </row>
    <row r="26" spans="23:53" x14ac:dyDescent="0.2">
      <c r="AC26">
        <f>1.1^28</f>
        <v>14.420993610649951</v>
      </c>
      <c r="AE26">
        <f>1.1^28</f>
        <v>14.420993610649951</v>
      </c>
      <c r="AG26">
        <f>1.1^28</f>
        <v>14.420993610649951</v>
      </c>
      <c r="AI26">
        <f>1.1^28</f>
        <v>14.420993610649951</v>
      </c>
      <c r="AK26">
        <f>1.1^28</f>
        <v>14.420993610649951</v>
      </c>
      <c r="AM26">
        <f>1.1^28</f>
        <v>14.420993610649951</v>
      </c>
      <c r="AO26">
        <f>1.1^28</f>
        <v>14.420993610649951</v>
      </c>
      <c r="AQ26">
        <f>1.1^28</f>
        <v>14.420993610649951</v>
      </c>
      <c r="AS26">
        <f>1.1^28</f>
        <v>14.420993610649951</v>
      </c>
      <c r="AU26">
        <f>1.1^28</f>
        <v>14.420993610649951</v>
      </c>
      <c r="AW26">
        <f>1.1^28</f>
        <v>14.420993610649951</v>
      </c>
      <c r="AY26">
        <f>1.1^28</f>
        <v>14.420993610649951</v>
      </c>
      <c r="BA26">
        <f>1.1^28</f>
        <v>14.420993610649951</v>
      </c>
    </row>
    <row r="27" spans="23:53" x14ac:dyDescent="0.2">
      <c r="AB27">
        <f>1.1^27</f>
        <v>13.109994191499956</v>
      </c>
      <c r="AD27">
        <f>1.1^27</f>
        <v>13.109994191499956</v>
      </c>
      <c r="AF27">
        <f>1.1^27</f>
        <v>13.109994191499956</v>
      </c>
      <c r="AH27">
        <f>1.1^27</f>
        <v>13.109994191499956</v>
      </c>
      <c r="AJ27">
        <f>1.1^27</f>
        <v>13.109994191499956</v>
      </c>
      <c r="AL27">
        <f>1.1^27</f>
        <v>13.109994191499956</v>
      </c>
      <c r="AN27">
        <f>1.1^27</f>
        <v>13.109994191499956</v>
      </c>
      <c r="AP27">
        <f>1.1^27</f>
        <v>13.109994191499956</v>
      </c>
      <c r="AR27">
        <f>1.1^27</f>
        <v>13.109994191499956</v>
      </c>
      <c r="AT27">
        <f>1.1^27</f>
        <v>13.109994191499956</v>
      </c>
      <c r="AV27">
        <f>1.1^27</f>
        <v>13.109994191499956</v>
      </c>
      <c r="AX27">
        <f>1.1^27</f>
        <v>13.109994191499956</v>
      </c>
      <c r="AZ27">
        <f>1.1^27</f>
        <v>13.109994191499956</v>
      </c>
    </row>
    <row r="28" spans="23:53" x14ac:dyDescent="0.2">
      <c r="AA28">
        <f>1.1^26</f>
        <v>11.918176537727231</v>
      </c>
      <c r="AC28">
        <f>1.1^26</f>
        <v>11.918176537727231</v>
      </c>
      <c r="AE28">
        <f>1.1^26</f>
        <v>11.918176537727231</v>
      </c>
      <c r="AG28">
        <f>1.1^26</f>
        <v>11.918176537727231</v>
      </c>
      <c r="AI28">
        <f>1.1^26</f>
        <v>11.918176537727231</v>
      </c>
      <c r="AK28">
        <f>1.1^26</f>
        <v>11.918176537727231</v>
      </c>
      <c r="AM28">
        <f>1.1^26</f>
        <v>11.918176537727231</v>
      </c>
      <c r="AO28">
        <f>1.1^26</f>
        <v>11.918176537727231</v>
      </c>
      <c r="AQ28">
        <f>1.1^26</f>
        <v>11.918176537727231</v>
      </c>
      <c r="AS28">
        <f>1.1^26</f>
        <v>11.918176537727231</v>
      </c>
      <c r="AU28">
        <f>1.1^26</f>
        <v>11.918176537727231</v>
      </c>
      <c r="AW28">
        <f>1.1^26</f>
        <v>11.918176537727231</v>
      </c>
      <c r="AY28">
        <f>1.1^26</f>
        <v>11.918176537727231</v>
      </c>
      <c r="BA28">
        <f>1.1^26</f>
        <v>11.918176537727231</v>
      </c>
    </row>
    <row r="29" spans="23:53" x14ac:dyDescent="0.2">
      <c r="Z29">
        <f>1.1^25</f>
        <v>10.834705943388391</v>
      </c>
      <c r="AB29">
        <f>1.1^25</f>
        <v>10.834705943388391</v>
      </c>
      <c r="AD29">
        <f>1.1^25</f>
        <v>10.834705943388391</v>
      </c>
      <c r="AF29">
        <f>1.1^25</f>
        <v>10.834705943388391</v>
      </c>
      <c r="AH29">
        <f>1.1^25</f>
        <v>10.834705943388391</v>
      </c>
      <c r="AJ29">
        <f>1.1^25</f>
        <v>10.834705943388391</v>
      </c>
      <c r="AL29">
        <f>1.1^25</f>
        <v>10.834705943388391</v>
      </c>
      <c r="AN29">
        <f>1.1^25</f>
        <v>10.834705943388391</v>
      </c>
      <c r="AP29">
        <f>1.1^25</f>
        <v>10.834705943388391</v>
      </c>
      <c r="AR29">
        <f>1.1^25</f>
        <v>10.834705943388391</v>
      </c>
      <c r="AT29">
        <f>1.1^25</f>
        <v>10.834705943388391</v>
      </c>
      <c r="AV29">
        <f>1.1^25</f>
        <v>10.834705943388391</v>
      </c>
      <c r="AX29">
        <f>1.1^25</f>
        <v>10.834705943388391</v>
      </c>
      <c r="AZ29">
        <f>1.1^25</f>
        <v>10.834705943388391</v>
      </c>
    </row>
    <row r="30" spans="23:53" x14ac:dyDescent="0.2">
      <c r="Y30">
        <f>1.1^24</f>
        <v>9.8497326758076262</v>
      </c>
      <c r="AA30">
        <f>1.1^24</f>
        <v>9.8497326758076262</v>
      </c>
      <c r="AC30">
        <f>1.1^24</f>
        <v>9.8497326758076262</v>
      </c>
      <c r="AE30">
        <f>1.1^24</f>
        <v>9.8497326758076262</v>
      </c>
      <c r="AG30">
        <f>1.1^24</f>
        <v>9.8497326758076262</v>
      </c>
      <c r="AI30">
        <f>1.1^24</f>
        <v>9.8497326758076262</v>
      </c>
      <c r="AK30">
        <f>1.1^24</f>
        <v>9.8497326758076262</v>
      </c>
      <c r="AM30">
        <f>1.1^24</f>
        <v>9.8497326758076262</v>
      </c>
      <c r="AO30">
        <f>1.1^24</f>
        <v>9.8497326758076262</v>
      </c>
      <c r="AQ30">
        <f>1.1^24</f>
        <v>9.8497326758076262</v>
      </c>
      <c r="AS30">
        <f>1.1^24</f>
        <v>9.8497326758076262</v>
      </c>
      <c r="AU30">
        <f>1.1^24</f>
        <v>9.8497326758076262</v>
      </c>
      <c r="AW30">
        <f>1.1^24</f>
        <v>9.8497326758076262</v>
      </c>
      <c r="AY30">
        <f>1.1^24</f>
        <v>9.8497326758076262</v>
      </c>
      <c r="BA30">
        <f>1.1^24</f>
        <v>9.8497326758076262</v>
      </c>
    </row>
    <row r="31" spans="23:53" x14ac:dyDescent="0.2">
      <c r="X31">
        <f>1.1^23</f>
        <v>8.9543024325523888</v>
      </c>
      <c r="Z31">
        <f>1.1^23</f>
        <v>8.9543024325523888</v>
      </c>
      <c r="AB31">
        <f>1.1^23</f>
        <v>8.9543024325523888</v>
      </c>
      <c r="AD31">
        <f>1.1^23</f>
        <v>8.9543024325523888</v>
      </c>
      <c r="AF31">
        <f>1.1^23</f>
        <v>8.9543024325523888</v>
      </c>
      <c r="AH31">
        <f>1.1^23</f>
        <v>8.9543024325523888</v>
      </c>
      <c r="AJ31">
        <f>1.1^23</f>
        <v>8.9543024325523888</v>
      </c>
      <c r="AL31">
        <f>1.1^23</f>
        <v>8.9543024325523888</v>
      </c>
      <c r="AN31">
        <f>1.1^23</f>
        <v>8.9543024325523888</v>
      </c>
      <c r="AP31">
        <f>1.1^23</f>
        <v>8.9543024325523888</v>
      </c>
      <c r="AR31">
        <f>1.1^23</f>
        <v>8.9543024325523888</v>
      </c>
      <c r="AT31">
        <f>1.1^23</f>
        <v>8.9543024325523888</v>
      </c>
      <c r="AV31">
        <f>1.1^23</f>
        <v>8.9543024325523888</v>
      </c>
      <c r="AX31">
        <f>1.1^23</f>
        <v>8.9543024325523888</v>
      </c>
      <c r="AZ31">
        <f>1.1^23</f>
        <v>8.9543024325523888</v>
      </c>
    </row>
    <row r="32" spans="23:53" s="2" customFormat="1" x14ac:dyDescent="0.2">
      <c r="W32" s="2">
        <f>1.1^22</f>
        <v>8.140274938683989</v>
      </c>
      <c r="Y32" s="2">
        <f>1.1^22</f>
        <v>8.140274938683989</v>
      </c>
      <c r="AA32" s="2">
        <f>1.1^22</f>
        <v>8.140274938683989</v>
      </c>
      <c r="AC32" s="2">
        <f>1.1^22</f>
        <v>8.140274938683989</v>
      </c>
      <c r="AE32" s="2">
        <f>1.1^22</f>
        <v>8.140274938683989</v>
      </c>
      <c r="AG32" s="2">
        <f>1.1^22</f>
        <v>8.140274938683989</v>
      </c>
      <c r="AI32" s="2">
        <f>1.1^22</f>
        <v>8.140274938683989</v>
      </c>
      <c r="AK32" s="2">
        <f>1.1^22</f>
        <v>8.140274938683989</v>
      </c>
      <c r="AM32" s="2">
        <f>1.1^22</f>
        <v>8.140274938683989</v>
      </c>
      <c r="AO32" s="2">
        <f>1.1^22</f>
        <v>8.140274938683989</v>
      </c>
      <c r="AQ32" s="2">
        <f>1.1^22</f>
        <v>8.140274938683989</v>
      </c>
      <c r="AS32" s="2">
        <f>1.1^22</f>
        <v>8.140274938683989</v>
      </c>
      <c r="AU32" s="2">
        <f>1.1^22</f>
        <v>8.140274938683989</v>
      </c>
      <c r="AW32" s="2">
        <f>1.1^22</f>
        <v>8.140274938683989</v>
      </c>
      <c r="AY32" s="2">
        <f>1.1^22</f>
        <v>8.140274938683989</v>
      </c>
      <c r="BA32" s="2">
        <f>1.1^22</f>
        <v>8.140274938683989</v>
      </c>
    </row>
    <row r="33" spans="7:53" s="2" customFormat="1" x14ac:dyDescent="0.2">
      <c r="V33" s="2">
        <f>1.1^21</f>
        <v>7.4002499442581708</v>
      </c>
      <c r="X33" s="2">
        <f>1.1^21</f>
        <v>7.4002499442581708</v>
      </c>
      <c r="Z33" s="2">
        <f>1.1^21</f>
        <v>7.4002499442581708</v>
      </c>
      <c r="AB33" s="2">
        <f>1.1^21</f>
        <v>7.4002499442581708</v>
      </c>
      <c r="AD33" s="2">
        <f>1.1^21</f>
        <v>7.4002499442581708</v>
      </c>
      <c r="AF33" s="2">
        <f>1.1^21</f>
        <v>7.4002499442581708</v>
      </c>
      <c r="AH33" s="2">
        <f>1.1^21</f>
        <v>7.4002499442581708</v>
      </c>
      <c r="AJ33" s="2">
        <f>1.1^21</f>
        <v>7.4002499442581708</v>
      </c>
      <c r="AL33" s="2">
        <f>1.1^21</f>
        <v>7.4002499442581708</v>
      </c>
      <c r="AN33" s="2">
        <f>1.1^21</f>
        <v>7.4002499442581708</v>
      </c>
      <c r="AP33" s="2">
        <f>1.1^21</f>
        <v>7.4002499442581708</v>
      </c>
      <c r="AR33" s="2">
        <f>1.1^21</f>
        <v>7.4002499442581708</v>
      </c>
      <c r="AT33" s="2">
        <f>1.1^21</f>
        <v>7.4002499442581708</v>
      </c>
      <c r="AV33" s="2">
        <f>1.1^21</f>
        <v>7.4002499442581708</v>
      </c>
      <c r="AX33" s="2">
        <f>1.1^21</f>
        <v>7.4002499442581708</v>
      </c>
      <c r="AZ33" s="2">
        <f>1.1^21</f>
        <v>7.4002499442581708</v>
      </c>
    </row>
    <row r="34" spans="7:53" s="2" customFormat="1" x14ac:dyDescent="0.2">
      <c r="U34" s="2">
        <f>1.1^20</f>
        <v>6.7274999493256091</v>
      </c>
      <c r="W34" s="2">
        <f>1.1^20</f>
        <v>6.7274999493256091</v>
      </c>
      <c r="Y34" s="2">
        <f>1.1^20</f>
        <v>6.7274999493256091</v>
      </c>
      <c r="AA34" s="2">
        <f>1.1^20</f>
        <v>6.7274999493256091</v>
      </c>
      <c r="AC34" s="2">
        <f>1.1^20</f>
        <v>6.7274999493256091</v>
      </c>
      <c r="AE34" s="2">
        <f>1.1^20</f>
        <v>6.7274999493256091</v>
      </c>
      <c r="AG34" s="2">
        <f>1.1^20</f>
        <v>6.7274999493256091</v>
      </c>
      <c r="AI34" s="2">
        <f>1.1^20</f>
        <v>6.7274999493256091</v>
      </c>
      <c r="AK34" s="2">
        <f>1.1^20</f>
        <v>6.7274999493256091</v>
      </c>
      <c r="AM34" s="2">
        <f>1.1^20</f>
        <v>6.7274999493256091</v>
      </c>
      <c r="AO34" s="2">
        <f>1.1^20</f>
        <v>6.7274999493256091</v>
      </c>
      <c r="AQ34" s="2">
        <f>1.1^20</f>
        <v>6.7274999493256091</v>
      </c>
      <c r="AS34" s="2">
        <f>1.1^20</f>
        <v>6.7274999493256091</v>
      </c>
      <c r="AU34" s="2">
        <f>1.1^20</f>
        <v>6.7274999493256091</v>
      </c>
      <c r="AW34" s="2">
        <f>1.1^20</f>
        <v>6.7274999493256091</v>
      </c>
      <c r="AY34" s="2">
        <f>1.1^20</f>
        <v>6.7274999493256091</v>
      </c>
      <c r="BA34" s="2">
        <f>1.1^20</f>
        <v>6.7274999493256091</v>
      </c>
    </row>
    <row r="35" spans="7:53" s="2" customFormat="1" x14ac:dyDescent="0.2">
      <c r="T35" s="2">
        <f>1.1^19</f>
        <v>6.1159090448414632</v>
      </c>
      <c r="V35" s="2">
        <f>1.1^19</f>
        <v>6.1159090448414632</v>
      </c>
      <c r="X35" s="2">
        <f>1.1^19</f>
        <v>6.1159090448414632</v>
      </c>
      <c r="Z35" s="2">
        <f>1.1^19</f>
        <v>6.1159090448414632</v>
      </c>
      <c r="AB35" s="2">
        <f>1.1^19</f>
        <v>6.1159090448414632</v>
      </c>
      <c r="AD35" s="2">
        <f>1.1^19</f>
        <v>6.1159090448414632</v>
      </c>
      <c r="AF35" s="2">
        <f>1.1^19</f>
        <v>6.1159090448414632</v>
      </c>
      <c r="AH35" s="2">
        <f>1.1^19</f>
        <v>6.1159090448414632</v>
      </c>
      <c r="AJ35" s="2">
        <f>1.1^19</f>
        <v>6.1159090448414632</v>
      </c>
      <c r="AL35" s="2">
        <f>1.1^19</f>
        <v>6.1159090448414632</v>
      </c>
      <c r="AN35" s="2">
        <f>1.1^19</f>
        <v>6.1159090448414632</v>
      </c>
      <c r="AP35" s="2">
        <f>1.1^19</f>
        <v>6.1159090448414632</v>
      </c>
      <c r="AR35" s="2">
        <f>1.1^19</f>
        <v>6.1159090448414632</v>
      </c>
      <c r="AT35" s="2">
        <f>1.1^19</f>
        <v>6.1159090448414632</v>
      </c>
      <c r="AV35" s="2">
        <f>1.1^19</f>
        <v>6.1159090448414632</v>
      </c>
      <c r="AX35" s="2">
        <f>1.1^19</f>
        <v>6.1159090448414632</v>
      </c>
      <c r="AZ35" s="2">
        <f>1.1^19</f>
        <v>6.1159090448414632</v>
      </c>
    </row>
    <row r="36" spans="7:53" x14ac:dyDescent="0.2">
      <c r="S36">
        <f>1.1^18</f>
        <v>5.5599173134922379</v>
      </c>
      <c r="U36">
        <f>1.1^18</f>
        <v>5.5599173134922379</v>
      </c>
      <c r="W36">
        <f>1.1^18</f>
        <v>5.5599173134922379</v>
      </c>
      <c r="Y36">
        <f>1.1^18</f>
        <v>5.5599173134922379</v>
      </c>
      <c r="AA36">
        <f>1.1^18</f>
        <v>5.5599173134922379</v>
      </c>
      <c r="AC36">
        <f>1.1^18</f>
        <v>5.5599173134922379</v>
      </c>
      <c r="AE36">
        <f>1.1^18</f>
        <v>5.5599173134922379</v>
      </c>
      <c r="AG36">
        <f>1.1^18</f>
        <v>5.5599173134922379</v>
      </c>
      <c r="AI36">
        <f>1.1^18</f>
        <v>5.5599173134922379</v>
      </c>
      <c r="AK36">
        <f>1.1^18</f>
        <v>5.5599173134922379</v>
      </c>
      <c r="AM36">
        <f>1.1^18</f>
        <v>5.5599173134922379</v>
      </c>
      <c r="AO36">
        <f>1.1^18</f>
        <v>5.5599173134922379</v>
      </c>
      <c r="AQ36">
        <f>1.1^18</f>
        <v>5.5599173134922379</v>
      </c>
      <c r="AS36">
        <f>1.1^18</f>
        <v>5.5599173134922379</v>
      </c>
      <c r="AU36">
        <f>1.1^18</f>
        <v>5.5599173134922379</v>
      </c>
      <c r="AW36">
        <f>1.1^18</f>
        <v>5.5599173134922379</v>
      </c>
      <c r="AY36">
        <f>1.1^18</f>
        <v>5.5599173134922379</v>
      </c>
      <c r="BA36">
        <f>1.1^18</f>
        <v>5.5599173134922379</v>
      </c>
    </row>
    <row r="37" spans="7:53" x14ac:dyDescent="0.2">
      <c r="R37">
        <f>1.1^17</f>
        <v>5.0544702849929433</v>
      </c>
      <c r="T37">
        <f>1.1^17</f>
        <v>5.0544702849929433</v>
      </c>
      <c r="V37">
        <f>1.1^17</f>
        <v>5.0544702849929433</v>
      </c>
      <c r="X37">
        <f>1.1^17</f>
        <v>5.0544702849929433</v>
      </c>
      <c r="Z37">
        <f>1.1^17</f>
        <v>5.0544702849929433</v>
      </c>
      <c r="AB37">
        <f>1.1^17</f>
        <v>5.0544702849929433</v>
      </c>
      <c r="AD37">
        <f>1.1^17</f>
        <v>5.0544702849929433</v>
      </c>
      <c r="AF37">
        <f>1.1^17</f>
        <v>5.0544702849929433</v>
      </c>
      <c r="AH37">
        <f>1.1^17</f>
        <v>5.0544702849929433</v>
      </c>
      <c r="AJ37">
        <f>1.1^17</f>
        <v>5.0544702849929433</v>
      </c>
      <c r="AL37">
        <f>1.1^17</f>
        <v>5.0544702849929433</v>
      </c>
      <c r="AN37">
        <f>1.1^17</f>
        <v>5.0544702849929433</v>
      </c>
      <c r="AP37">
        <f>1.1^17</f>
        <v>5.0544702849929433</v>
      </c>
      <c r="AR37">
        <f>1.1^17</f>
        <v>5.0544702849929433</v>
      </c>
      <c r="AT37">
        <f>1.1^17</f>
        <v>5.0544702849929433</v>
      </c>
      <c r="AV37">
        <f>1.1^17</f>
        <v>5.0544702849929433</v>
      </c>
      <c r="AX37">
        <f>1.1^17</f>
        <v>5.0544702849929433</v>
      </c>
      <c r="AZ37">
        <f>1.1^17</f>
        <v>5.0544702849929433</v>
      </c>
    </row>
    <row r="38" spans="7:53" x14ac:dyDescent="0.2">
      <c r="Q38">
        <f>1.1^16</f>
        <v>4.5949729863572211</v>
      </c>
      <c r="S38">
        <f>1.1^16</f>
        <v>4.5949729863572211</v>
      </c>
      <c r="U38">
        <f>1.1^16</f>
        <v>4.5949729863572211</v>
      </c>
      <c r="W38">
        <f>1.1^16</f>
        <v>4.5949729863572211</v>
      </c>
      <c r="Y38">
        <f>1.1^16</f>
        <v>4.5949729863572211</v>
      </c>
      <c r="AA38">
        <f>1.1^16</f>
        <v>4.5949729863572211</v>
      </c>
      <c r="AC38">
        <f>1.1^16</f>
        <v>4.5949729863572211</v>
      </c>
      <c r="AE38">
        <f>1.1^16</f>
        <v>4.5949729863572211</v>
      </c>
      <c r="AG38">
        <f>1.1^16</f>
        <v>4.5949729863572211</v>
      </c>
      <c r="AI38">
        <f>1.1^16</f>
        <v>4.5949729863572211</v>
      </c>
      <c r="AK38">
        <f>1.1^16</f>
        <v>4.5949729863572211</v>
      </c>
      <c r="AM38">
        <f>1.1^16</f>
        <v>4.5949729863572211</v>
      </c>
      <c r="AO38">
        <f>1.1^16</f>
        <v>4.5949729863572211</v>
      </c>
      <c r="AQ38">
        <f>1.1^16</f>
        <v>4.5949729863572211</v>
      </c>
      <c r="AS38">
        <f>1.1^16</f>
        <v>4.5949729863572211</v>
      </c>
      <c r="AU38">
        <f>1.1^16</f>
        <v>4.5949729863572211</v>
      </c>
      <c r="AW38">
        <f>1.1^16</f>
        <v>4.5949729863572211</v>
      </c>
      <c r="AY38">
        <f>1.1^16</f>
        <v>4.5949729863572211</v>
      </c>
      <c r="BA38">
        <f>1.1^16</f>
        <v>4.5949729863572211</v>
      </c>
    </row>
    <row r="39" spans="7:53" x14ac:dyDescent="0.2">
      <c r="P39">
        <f>1.1^15</f>
        <v>4.1772481694156554</v>
      </c>
      <c r="R39">
        <f>1.1^15</f>
        <v>4.1772481694156554</v>
      </c>
      <c r="T39">
        <f>1.1^15</f>
        <v>4.1772481694156554</v>
      </c>
      <c r="V39">
        <f>1.1^15</f>
        <v>4.1772481694156554</v>
      </c>
      <c r="X39">
        <f>1.1^15</f>
        <v>4.1772481694156554</v>
      </c>
      <c r="Z39">
        <f>1.1^15</f>
        <v>4.1772481694156554</v>
      </c>
      <c r="AB39">
        <f>1.1^15</f>
        <v>4.1772481694156554</v>
      </c>
      <c r="AD39">
        <f>1.1^15</f>
        <v>4.1772481694156554</v>
      </c>
      <c r="AF39">
        <f>1.1^15</f>
        <v>4.1772481694156554</v>
      </c>
      <c r="AH39">
        <f>1.1^15</f>
        <v>4.1772481694156554</v>
      </c>
      <c r="AJ39">
        <f>1.1^15</f>
        <v>4.1772481694156554</v>
      </c>
      <c r="AL39">
        <f>1.1^15</f>
        <v>4.1772481694156554</v>
      </c>
      <c r="AN39">
        <f>1.1^15</f>
        <v>4.1772481694156554</v>
      </c>
      <c r="AP39">
        <f>1.1^15</f>
        <v>4.1772481694156554</v>
      </c>
      <c r="AR39">
        <f>1.1^15</f>
        <v>4.1772481694156554</v>
      </c>
      <c r="AT39">
        <f>1.1^15</f>
        <v>4.1772481694156554</v>
      </c>
      <c r="AV39">
        <f>1.1^15</f>
        <v>4.1772481694156554</v>
      </c>
      <c r="AX39">
        <f>1.1^15</f>
        <v>4.1772481694156554</v>
      </c>
      <c r="AZ39">
        <f>1.1^15</f>
        <v>4.1772481694156554</v>
      </c>
    </row>
    <row r="40" spans="7:53" x14ac:dyDescent="0.2">
      <c r="O40">
        <f>1.1^14</f>
        <v>3.7974983358324139</v>
      </c>
      <c r="Q40">
        <f>1.1^14</f>
        <v>3.7974983358324139</v>
      </c>
      <c r="S40">
        <f>1.1^14</f>
        <v>3.7974983358324139</v>
      </c>
      <c r="U40">
        <f>1.1^14</f>
        <v>3.7974983358324139</v>
      </c>
      <c r="W40">
        <f>1.1^14</f>
        <v>3.7974983358324139</v>
      </c>
      <c r="Y40">
        <f>1.1^14</f>
        <v>3.7974983358324139</v>
      </c>
      <c r="AA40">
        <f>1.1^14</f>
        <v>3.7974983358324139</v>
      </c>
      <c r="AC40">
        <f>1.1^14</f>
        <v>3.7974983358324139</v>
      </c>
      <c r="AE40">
        <f>1.1^14</f>
        <v>3.7974983358324139</v>
      </c>
      <c r="AG40">
        <f>1.1^14</f>
        <v>3.7974983358324139</v>
      </c>
      <c r="AI40">
        <f>1.1^14</f>
        <v>3.7974983358324139</v>
      </c>
      <c r="AK40">
        <f>1.1^14</f>
        <v>3.7974983358324139</v>
      </c>
      <c r="AM40">
        <f>1.1^14</f>
        <v>3.7974983358324139</v>
      </c>
      <c r="AO40">
        <f>1.1^14</f>
        <v>3.7974983358324139</v>
      </c>
      <c r="AQ40">
        <f>1.1^14</f>
        <v>3.7974983358324139</v>
      </c>
      <c r="AS40">
        <f>1.1^14</f>
        <v>3.7974983358324139</v>
      </c>
      <c r="AU40">
        <f>1.1^14</f>
        <v>3.7974983358324139</v>
      </c>
      <c r="AW40">
        <f>1.1^14</f>
        <v>3.7974983358324139</v>
      </c>
      <c r="AY40">
        <f>1.1^14</f>
        <v>3.7974983358324139</v>
      </c>
      <c r="BA40">
        <f>1.1^14</f>
        <v>3.7974983358324139</v>
      </c>
    </row>
    <row r="41" spans="7:53" s="5" customFormat="1" x14ac:dyDescent="0.2">
      <c r="N41" s="5">
        <f>1.1^13</f>
        <v>3.4522712143931029</v>
      </c>
      <c r="P41" s="5">
        <f>1.1^13</f>
        <v>3.4522712143931029</v>
      </c>
      <c r="R41" s="5">
        <f>1.1^13</f>
        <v>3.4522712143931029</v>
      </c>
      <c r="T41" s="5">
        <f>1.1^13</f>
        <v>3.4522712143931029</v>
      </c>
      <c r="V41" s="5">
        <f>1.1^13</f>
        <v>3.4522712143931029</v>
      </c>
      <c r="X41" s="5">
        <f>1.1^13</f>
        <v>3.4522712143931029</v>
      </c>
      <c r="Z41" s="5">
        <f>1.1^13</f>
        <v>3.4522712143931029</v>
      </c>
      <c r="AB41" s="5">
        <f>1.1^13</f>
        <v>3.4522712143931029</v>
      </c>
      <c r="AD41" s="5">
        <f>1.1^13</f>
        <v>3.4522712143931029</v>
      </c>
      <c r="AF41" s="5">
        <f>1.1^13</f>
        <v>3.4522712143931029</v>
      </c>
      <c r="AH41" s="5">
        <f>1.1^13</f>
        <v>3.4522712143931029</v>
      </c>
      <c r="AJ41" s="5">
        <f>1.1^13</f>
        <v>3.4522712143931029</v>
      </c>
      <c r="AL41" s="5">
        <f>1.1^13</f>
        <v>3.4522712143931029</v>
      </c>
      <c r="AN41" s="5">
        <f>1.1^13</f>
        <v>3.4522712143931029</v>
      </c>
      <c r="AP41" s="5">
        <f>1.1^13</f>
        <v>3.4522712143931029</v>
      </c>
      <c r="AR41" s="5">
        <f>1.1^13</f>
        <v>3.4522712143931029</v>
      </c>
      <c r="AT41" s="5">
        <f>1.1^13</f>
        <v>3.4522712143931029</v>
      </c>
      <c r="AV41" s="5">
        <f>1.1^13</f>
        <v>3.4522712143931029</v>
      </c>
      <c r="AX41" s="5">
        <f>1.1^13</f>
        <v>3.4522712143931029</v>
      </c>
      <c r="AZ41" s="5">
        <f>1.1^13</f>
        <v>3.4522712143931029</v>
      </c>
    </row>
    <row r="42" spans="7:53" s="5" customFormat="1" x14ac:dyDescent="0.2">
      <c r="M42" s="5">
        <f>1.1^12</f>
        <v>3.1384283767210026</v>
      </c>
      <c r="O42" s="5">
        <f>1.1^12</f>
        <v>3.1384283767210026</v>
      </c>
      <c r="Q42" s="5">
        <f>1.1^12</f>
        <v>3.1384283767210026</v>
      </c>
      <c r="S42" s="5">
        <f>1.1^12</f>
        <v>3.1384283767210026</v>
      </c>
      <c r="U42" s="5">
        <f>1.1^12</f>
        <v>3.1384283767210026</v>
      </c>
      <c r="W42" s="5">
        <f>1.1^12</f>
        <v>3.1384283767210026</v>
      </c>
      <c r="Y42" s="5">
        <f>1.1^12</f>
        <v>3.1384283767210026</v>
      </c>
      <c r="AA42" s="5">
        <f>1.1^12</f>
        <v>3.1384283767210026</v>
      </c>
      <c r="AC42" s="5">
        <f>1.1^12</f>
        <v>3.1384283767210026</v>
      </c>
      <c r="AE42" s="5">
        <f>1.1^12</f>
        <v>3.1384283767210026</v>
      </c>
      <c r="AG42" s="5">
        <f>1.1^12</f>
        <v>3.1384283767210026</v>
      </c>
      <c r="AI42" s="5">
        <f>1.1^12</f>
        <v>3.1384283767210026</v>
      </c>
      <c r="AK42" s="5">
        <f>1.1^12</f>
        <v>3.1384283767210026</v>
      </c>
      <c r="AM42" s="5">
        <f>1.1^12</f>
        <v>3.1384283767210026</v>
      </c>
      <c r="AO42" s="5">
        <f>1.1^12</f>
        <v>3.1384283767210026</v>
      </c>
      <c r="AQ42" s="5">
        <f>1.1^12</f>
        <v>3.1384283767210026</v>
      </c>
      <c r="AS42" s="5">
        <f>1.1^12</f>
        <v>3.1384283767210026</v>
      </c>
      <c r="AU42" s="5">
        <f>1.1^12</f>
        <v>3.1384283767210026</v>
      </c>
      <c r="AW42" s="5">
        <f>1.1^12</f>
        <v>3.1384283767210026</v>
      </c>
      <c r="AY42" s="5">
        <f>1.1^12</f>
        <v>3.1384283767210026</v>
      </c>
      <c r="BA42" s="5">
        <f>1.1^12</f>
        <v>3.1384283767210026</v>
      </c>
    </row>
    <row r="43" spans="7:53" s="5" customFormat="1" x14ac:dyDescent="0.2">
      <c r="L43" s="5">
        <f>1.1^11</f>
        <v>2.8531167061100025</v>
      </c>
      <c r="N43" s="5">
        <f>1.1^11</f>
        <v>2.8531167061100025</v>
      </c>
      <c r="P43" s="5">
        <f>1.1^11</f>
        <v>2.8531167061100025</v>
      </c>
      <c r="R43" s="5">
        <f>1.1^11</f>
        <v>2.8531167061100025</v>
      </c>
      <c r="T43" s="5">
        <f>1.1^11</f>
        <v>2.8531167061100025</v>
      </c>
      <c r="V43" s="5">
        <f>1.1^11</f>
        <v>2.8531167061100025</v>
      </c>
      <c r="X43" s="5">
        <f>1.1^11</f>
        <v>2.8531167061100025</v>
      </c>
      <c r="Z43" s="5">
        <f>1.1^11</f>
        <v>2.8531167061100025</v>
      </c>
      <c r="AB43" s="5">
        <f>1.1^11</f>
        <v>2.8531167061100025</v>
      </c>
      <c r="AD43" s="5">
        <f>1.1^11</f>
        <v>2.8531167061100025</v>
      </c>
      <c r="AF43" s="5">
        <f>1.1^11</f>
        <v>2.8531167061100025</v>
      </c>
      <c r="AH43" s="5">
        <f>1.1^11</f>
        <v>2.8531167061100025</v>
      </c>
      <c r="AJ43" s="5">
        <f>1.1^11</f>
        <v>2.8531167061100025</v>
      </c>
      <c r="AL43" s="5">
        <f>1.1^11</f>
        <v>2.8531167061100025</v>
      </c>
      <c r="AN43" s="5">
        <f>1.1^11</f>
        <v>2.8531167061100025</v>
      </c>
      <c r="AP43" s="5">
        <f>1.1^11</f>
        <v>2.8531167061100025</v>
      </c>
      <c r="AR43" s="5">
        <f>1.1^11</f>
        <v>2.8531167061100025</v>
      </c>
      <c r="AT43" s="5">
        <f>1.1^11</f>
        <v>2.8531167061100025</v>
      </c>
      <c r="AV43" s="5">
        <f>1.1^11</f>
        <v>2.8531167061100025</v>
      </c>
      <c r="AX43" s="5">
        <f>1.1^11</f>
        <v>2.8531167061100025</v>
      </c>
      <c r="AZ43" s="5">
        <f>1.1^11</f>
        <v>2.8531167061100025</v>
      </c>
    </row>
    <row r="44" spans="7:53" s="5" customFormat="1" x14ac:dyDescent="0.2">
      <c r="K44" s="5">
        <f>1.1^10</f>
        <v>2.5937424601000019</v>
      </c>
      <c r="M44" s="5">
        <f>1.1^10</f>
        <v>2.5937424601000019</v>
      </c>
      <c r="O44" s="5">
        <f>1.1^10</f>
        <v>2.5937424601000019</v>
      </c>
      <c r="Q44" s="5">
        <f>1.1^10</f>
        <v>2.5937424601000019</v>
      </c>
      <c r="S44" s="5">
        <f>1.1^10</f>
        <v>2.5937424601000019</v>
      </c>
      <c r="U44" s="5">
        <f>1.1^10</f>
        <v>2.5937424601000019</v>
      </c>
      <c r="W44" s="5">
        <f>1.1^10</f>
        <v>2.5937424601000019</v>
      </c>
      <c r="Y44" s="5">
        <f>1.1^10</f>
        <v>2.5937424601000019</v>
      </c>
      <c r="AA44" s="5">
        <f>1.1^10</f>
        <v>2.5937424601000019</v>
      </c>
      <c r="AC44" s="5">
        <f>1.1^10</f>
        <v>2.5937424601000019</v>
      </c>
      <c r="AE44" s="5">
        <f>1.1^10</f>
        <v>2.5937424601000019</v>
      </c>
      <c r="AG44" s="5">
        <f>1.1^10</f>
        <v>2.5937424601000019</v>
      </c>
      <c r="AI44" s="5">
        <f>1.1^10</f>
        <v>2.5937424601000019</v>
      </c>
      <c r="AK44" s="5">
        <f>1.1^10</f>
        <v>2.5937424601000019</v>
      </c>
      <c r="AM44" s="5">
        <f>1.1^10</f>
        <v>2.5937424601000019</v>
      </c>
      <c r="AO44" s="5">
        <f>1.1^10</f>
        <v>2.5937424601000019</v>
      </c>
      <c r="AQ44" s="5">
        <f>1.1^10</f>
        <v>2.5937424601000019</v>
      </c>
      <c r="AS44" s="5">
        <f>1.1^10</f>
        <v>2.5937424601000019</v>
      </c>
      <c r="AU44" s="5">
        <f>1.1^10</f>
        <v>2.5937424601000019</v>
      </c>
      <c r="AW44" s="5">
        <f>1.1^10</f>
        <v>2.5937424601000019</v>
      </c>
      <c r="AY44" s="5">
        <f>1.1^10</f>
        <v>2.5937424601000019</v>
      </c>
      <c r="BA44" s="5">
        <f>1.1^10</f>
        <v>2.5937424601000019</v>
      </c>
    </row>
    <row r="45" spans="7:53" s="5" customFormat="1" x14ac:dyDescent="0.2">
      <c r="J45" s="5">
        <f>1.1^9</f>
        <v>2.3579476910000015</v>
      </c>
      <c r="L45" s="5">
        <f>1.1^9</f>
        <v>2.3579476910000015</v>
      </c>
      <c r="N45" s="5">
        <f>1.1^9</f>
        <v>2.3579476910000015</v>
      </c>
      <c r="P45" s="5">
        <f>1.1^9</f>
        <v>2.3579476910000015</v>
      </c>
      <c r="R45" s="5">
        <f>1.1^9</f>
        <v>2.3579476910000015</v>
      </c>
      <c r="T45" s="5">
        <f>1.1^9</f>
        <v>2.3579476910000015</v>
      </c>
      <c r="V45" s="5">
        <f>1.1^9</f>
        <v>2.3579476910000015</v>
      </c>
      <c r="X45" s="5">
        <f>1.1^9</f>
        <v>2.3579476910000015</v>
      </c>
      <c r="Z45" s="5">
        <f>1.1^9</f>
        <v>2.3579476910000015</v>
      </c>
      <c r="AB45" s="5">
        <f>1.1^9</f>
        <v>2.3579476910000015</v>
      </c>
      <c r="AD45" s="5">
        <f>1.1^9</f>
        <v>2.3579476910000015</v>
      </c>
      <c r="AF45" s="5">
        <f>1.1^9</f>
        <v>2.3579476910000015</v>
      </c>
      <c r="AH45" s="5">
        <f>1.1^9</f>
        <v>2.3579476910000015</v>
      </c>
      <c r="AJ45" s="5">
        <f>1.1^9</f>
        <v>2.3579476910000015</v>
      </c>
      <c r="AL45" s="5">
        <f>1.1^9</f>
        <v>2.3579476910000015</v>
      </c>
      <c r="AN45" s="5">
        <f>1.1^9</f>
        <v>2.3579476910000015</v>
      </c>
      <c r="AP45" s="5">
        <f>1.1^9</f>
        <v>2.3579476910000015</v>
      </c>
      <c r="AR45" s="5">
        <f>1.1^9</f>
        <v>2.3579476910000015</v>
      </c>
      <c r="AT45" s="5">
        <f>1.1^9</f>
        <v>2.3579476910000015</v>
      </c>
      <c r="AV45" s="5">
        <f>1.1^9</f>
        <v>2.3579476910000015</v>
      </c>
      <c r="AX45" s="5">
        <f>1.1^9</f>
        <v>2.3579476910000015</v>
      </c>
      <c r="AZ45" s="5">
        <f>1.1^9</f>
        <v>2.3579476910000015</v>
      </c>
    </row>
    <row r="46" spans="7:53" s="5" customFormat="1" x14ac:dyDescent="0.2">
      <c r="I46" s="5">
        <f>1.1^8</f>
        <v>2.1435888100000011</v>
      </c>
      <c r="K46" s="5">
        <f>1.1^8</f>
        <v>2.1435888100000011</v>
      </c>
      <c r="M46" s="5">
        <f>1.1^8</f>
        <v>2.1435888100000011</v>
      </c>
      <c r="O46" s="5">
        <f>1.1^8</f>
        <v>2.1435888100000011</v>
      </c>
      <c r="Q46" s="5">
        <f>1.1^8</f>
        <v>2.1435888100000011</v>
      </c>
      <c r="S46" s="5">
        <f>1.1^8</f>
        <v>2.1435888100000011</v>
      </c>
      <c r="U46" s="5">
        <f>1.1^8</f>
        <v>2.1435888100000011</v>
      </c>
      <c r="W46" s="5">
        <f>1.1^8</f>
        <v>2.1435888100000011</v>
      </c>
      <c r="Y46" s="5">
        <f>1.1^8</f>
        <v>2.1435888100000011</v>
      </c>
      <c r="AA46" s="5">
        <f>1.1^8</f>
        <v>2.1435888100000011</v>
      </c>
      <c r="AC46" s="5">
        <f>1.1^8</f>
        <v>2.1435888100000011</v>
      </c>
      <c r="AE46" s="5">
        <f>1.1^8</f>
        <v>2.1435888100000011</v>
      </c>
      <c r="AG46" s="5">
        <f>1.1^8</f>
        <v>2.1435888100000011</v>
      </c>
      <c r="AI46" s="5">
        <f>1.1^8</f>
        <v>2.1435888100000011</v>
      </c>
      <c r="AK46" s="5">
        <f>1.1^8</f>
        <v>2.1435888100000011</v>
      </c>
      <c r="AM46" s="5">
        <f>1.1^8</f>
        <v>2.1435888100000011</v>
      </c>
      <c r="AO46" s="5">
        <f>1.1^8</f>
        <v>2.1435888100000011</v>
      </c>
      <c r="AQ46" s="5">
        <f>1.1^8</f>
        <v>2.1435888100000011</v>
      </c>
      <c r="AS46" s="5">
        <f>1.1^8</f>
        <v>2.1435888100000011</v>
      </c>
      <c r="AU46" s="5">
        <f>1.1^8</f>
        <v>2.1435888100000011</v>
      </c>
      <c r="AW46" s="5">
        <f>1.1^8</f>
        <v>2.1435888100000011</v>
      </c>
      <c r="AY46" s="5">
        <f>1.1^8</f>
        <v>2.1435888100000011</v>
      </c>
      <c r="BA46" s="5">
        <f>1.1^8</f>
        <v>2.1435888100000011</v>
      </c>
    </row>
    <row r="47" spans="7:53" s="5" customFormat="1" x14ac:dyDescent="0.2">
      <c r="H47" s="5">
        <f>1.1^7</f>
        <v>1.9487171000000012</v>
      </c>
      <c r="J47" s="5">
        <f>1.1^7</f>
        <v>1.9487171000000012</v>
      </c>
      <c r="L47" s="5">
        <f>1.1^7</f>
        <v>1.9487171000000012</v>
      </c>
      <c r="N47" s="5">
        <f>1.1^7</f>
        <v>1.9487171000000012</v>
      </c>
      <c r="P47" s="5">
        <f>1.1^7</f>
        <v>1.9487171000000012</v>
      </c>
      <c r="R47" s="5">
        <f>1.1^7</f>
        <v>1.9487171000000012</v>
      </c>
      <c r="T47" s="5">
        <f>1.1^7</f>
        <v>1.9487171000000012</v>
      </c>
      <c r="V47" s="5">
        <f>1.1^7</f>
        <v>1.9487171000000012</v>
      </c>
      <c r="X47" s="5">
        <f>1.1^7</f>
        <v>1.9487171000000012</v>
      </c>
      <c r="Z47" s="5">
        <f>1.1^7</f>
        <v>1.9487171000000012</v>
      </c>
      <c r="AB47" s="5">
        <f>1.1^7</f>
        <v>1.9487171000000012</v>
      </c>
      <c r="AD47" s="5">
        <f>1.1^7</f>
        <v>1.9487171000000012</v>
      </c>
      <c r="AF47" s="5">
        <f>1.1^7</f>
        <v>1.9487171000000012</v>
      </c>
      <c r="AH47" s="5">
        <f>1.1^7</f>
        <v>1.9487171000000012</v>
      </c>
      <c r="AJ47" s="5">
        <f>1.1^7</f>
        <v>1.9487171000000012</v>
      </c>
      <c r="AL47" s="5">
        <f>1.1^7</f>
        <v>1.9487171000000012</v>
      </c>
      <c r="AN47" s="5">
        <f>1.1^7</f>
        <v>1.9487171000000012</v>
      </c>
      <c r="AP47" s="5">
        <f>1.1^7</f>
        <v>1.9487171000000012</v>
      </c>
      <c r="AR47" s="5">
        <f>1.1^7</f>
        <v>1.9487171000000012</v>
      </c>
      <c r="AT47" s="5">
        <f>1.1^7</f>
        <v>1.9487171000000012</v>
      </c>
      <c r="AV47" s="5">
        <f>1.1^7</f>
        <v>1.9487171000000012</v>
      </c>
      <c r="AX47" s="5">
        <f>1.1^7</f>
        <v>1.9487171000000012</v>
      </c>
      <c r="AZ47" s="5">
        <f>1.1^7</f>
        <v>1.9487171000000012</v>
      </c>
    </row>
    <row r="48" spans="7:53" s="5" customFormat="1" x14ac:dyDescent="0.2">
      <c r="G48" s="5">
        <f>1.1^6</f>
        <v>1.7715610000000008</v>
      </c>
      <c r="I48" s="5">
        <f>1.1^6</f>
        <v>1.7715610000000008</v>
      </c>
      <c r="K48" s="5">
        <f>1.1^6</f>
        <v>1.7715610000000008</v>
      </c>
      <c r="M48" s="5">
        <f>1.1^6</f>
        <v>1.7715610000000008</v>
      </c>
      <c r="O48" s="5">
        <f>1.1^6</f>
        <v>1.7715610000000008</v>
      </c>
      <c r="Q48" s="5">
        <f>1.1^6</f>
        <v>1.7715610000000008</v>
      </c>
      <c r="S48" s="5">
        <f>1.1^6</f>
        <v>1.7715610000000008</v>
      </c>
      <c r="U48" s="5">
        <f>1.1^6</f>
        <v>1.7715610000000008</v>
      </c>
      <c r="W48" s="5">
        <f>1.1^6</f>
        <v>1.7715610000000008</v>
      </c>
      <c r="Y48" s="5">
        <f>1.1^6</f>
        <v>1.7715610000000008</v>
      </c>
      <c r="AA48" s="5">
        <f>1.1^6</f>
        <v>1.7715610000000008</v>
      </c>
      <c r="AC48" s="5">
        <f>1.1^6</f>
        <v>1.7715610000000008</v>
      </c>
      <c r="AE48" s="5">
        <f>1.1^6</f>
        <v>1.7715610000000008</v>
      </c>
      <c r="AG48" s="5">
        <f>1.1^6</f>
        <v>1.7715610000000008</v>
      </c>
      <c r="AI48" s="5">
        <f>1.1^6</f>
        <v>1.7715610000000008</v>
      </c>
      <c r="AK48" s="5">
        <f>1.1^6</f>
        <v>1.7715610000000008</v>
      </c>
      <c r="AM48" s="5">
        <f>1.1^6</f>
        <v>1.7715610000000008</v>
      </c>
      <c r="AO48" s="5">
        <f>1.1^6</f>
        <v>1.7715610000000008</v>
      </c>
      <c r="AQ48" s="5">
        <f>1.1^6</f>
        <v>1.7715610000000008</v>
      </c>
      <c r="AS48" s="5">
        <f>1.1^6</f>
        <v>1.7715610000000008</v>
      </c>
      <c r="AU48" s="5">
        <f>1.1^6</f>
        <v>1.7715610000000008</v>
      </c>
      <c r="AW48" s="5">
        <f>1.1^6</f>
        <v>1.7715610000000008</v>
      </c>
      <c r="AY48" s="5">
        <f>1.1^6</f>
        <v>1.7715610000000008</v>
      </c>
      <c r="BA48" s="5">
        <f>1.1^6</f>
        <v>1.7715610000000008</v>
      </c>
    </row>
    <row r="49" spans="1:53" s="5" customFormat="1" x14ac:dyDescent="0.2">
      <c r="F49" s="5">
        <f>1.1^5</f>
        <v>1.6105100000000006</v>
      </c>
      <c r="H49" s="5">
        <f>1.1^5</f>
        <v>1.6105100000000006</v>
      </c>
      <c r="J49" s="5">
        <f>1.1^5</f>
        <v>1.6105100000000006</v>
      </c>
      <c r="L49" s="5">
        <f>1.1^5</f>
        <v>1.6105100000000006</v>
      </c>
      <c r="N49" s="5">
        <f>1.1^5</f>
        <v>1.6105100000000006</v>
      </c>
      <c r="P49" s="5">
        <f>1.1^5</f>
        <v>1.6105100000000006</v>
      </c>
      <c r="R49" s="5">
        <f>1.1^5</f>
        <v>1.6105100000000006</v>
      </c>
      <c r="T49" s="5">
        <f>1.1^5</f>
        <v>1.6105100000000006</v>
      </c>
      <c r="V49" s="5">
        <f>1.1^5</f>
        <v>1.6105100000000006</v>
      </c>
      <c r="X49" s="5">
        <f>1.1^5</f>
        <v>1.6105100000000006</v>
      </c>
      <c r="Z49" s="5">
        <f>1.1^5</f>
        <v>1.6105100000000006</v>
      </c>
      <c r="AB49" s="5">
        <f>1.1^5</f>
        <v>1.6105100000000006</v>
      </c>
      <c r="AD49" s="5">
        <f>1.1^5</f>
        <v>1.6105100000000006</v>
      </c>
      <c r="AF49" s="5">
        <f>1.1^5</f>
        <v>1.6105100000000006</v>
      </c>
      <c r="AH49" s="5">
        <f>1.1^5</f>
        <v>1.6105100000000006</v>
      </c>
      <c r="AJ49" s="5">
        <f>1.1^5</f>
        <v>1.6105100000000006</v>
      </c>
      <c r="AL49" s="5">
        <f>1.1^5</f>
        <v>1.6105100000000006</v>
      </c>
      <c r="AN49" s="5">
        <f>1.1^5</f>
        <v>1.6105100000000006</v>
      </c>
      <c r="AP49" s="5">
        <f>1.1^5</f>
        <v>1.6105100000000006</v>
      </c>
      <c r="AR49" s="5">
        <f>1.1^5</f>
        <v>1.6105100000000006</v>
      </c>
      <c r="AT49" s="5">
        <f>1.1^5</f>
        <v>1.6105100000000006</v>
      </c>
      <c r="AV49" s="5">
        <f>1.1^5</f>
        <v>1.6105100000000006</v>
      </c>
      <c r="AX49" s="5">
        <f>1.1^5</f>
        <v>1.6105100000000006</v>
      </c>
      <c r="AZ49" s="5">
        <f>1.1^5</f>
        <v>1.6105100000000006</v>
      </c>
    </row>
    <row r="50" spans="1:53" s="5" customFormat="1" x14ac:dyDescent="0.2">
      <c r="E50" s="5">
        <f>1.1^4</f>
        <v>1.4641000000000004</v>
      </c>
      <c r="G50" s="5">
        <f>1.1^4</f>
        <v>1.4641000000000004</v>
      </c>
      <c r="I50" s="5">
        <f>1.1^4</f>
        <v>1.4641000000000004</v>
      </c>
      <c r="K50" s="5">
        <f>1.1^4</f>
        <v>1.4641000000000004</v>
      </c>
      <c r="M50" s="5">
        <f>1.1^4</f>
        <v>1.4641000000000004</v>
      </c>
      <c r="O50" s="5">
        <f>1.1^4</f>
        <v>1.4641000000000004</v>
      </c>
      <c r="Q50" s="5">
        <f>1.1^4</f>
        <v>1.4641000000000004</v>
      </c>
      <c r="S50" s="5">
        <f>1.1^4</f>
        <v>1.4641000000000004</v>
      </c>
      <c r="U50" s="5">
        <f>1.1^4</f>
        <v>1.4641000000000004</v>
      </c>
      <c r="W50" s="5">
        <f>1.1^4</f>
        <v>1.4641000000000004</v>
      </c>
      <c r="Y50" s="5">
        <f>1.1^4</f>
        <v>1.4641000000000004</v>
      </c>
      <c r="AA50" s="5">
        <f>1.1^4</f>
        <v>1.4641000000000004</v>
      </c>
      <c r="AC50" s="5">
        <f>1.1^4</f>
        <v>1.4641000000000004</v>
      </c>
      <c r="AE50" s="5">
        <f>1.1^4</f>
        <v>1.4641000000000004</v>
      </c>
      <c r="AG50" s="5">
        <f>1.1^4</f>
        <v>1.4641000000000004</v>
      </c>
      <c r="AI50" s="5">
        <f>1.1^4</f>
        <v>1.4641000000000004</v>
      </c>
      <c r="AK50" s="5">
        <f>1.1^4</f>
        <v>1.4641000000000004</v>
      </c>
      <c r="AM50" s="5">
        <f>1.1^4</f>
        <v>1.4641000000000004</v>
      </c>
      <c r="AO50" s="5">
        <f>1.1^4</f>
        <v>1.4641000000000004</v>
      </c>
      <c r="AQ50" s="5">
        <f>1.1^4</f>
        <v>1.4641000000000004</v>
      </c>
      <c r="AS50" s="5">
        <f>1.1^4</f>
        <v>1.4641000000000004</v>
      </c>
      <c r="AU50" s="5">
        <f>1.1^4</f>
        <v>1.4641000000000004</v>
      </c>
      <c r="AW50" s="5">
        <f>1.1^4</f>
        <v>1.4641000000000004</v>
      </c>
      <c r="AY50" s="5">
        <f>1.1^4</f>
        <v>1.4641000000000004</v>
      </c>
      <c r="BA50" s="5">
        <f>1.1^4</f>
        <v>1.4641000000000004</v>
      </c>
    </row>
    <row r="51" spans="1:53" s="5" customFormat="1" x14ac:dyDescent="0.2">
      <c r="D51" s="5">
        <f>1.1^3</f>
        <v>1.3310000000000004</v>
      </c>
      <c r="F51" s="5">
        <f>1.1^3</f>
        <v>1.3310000000000004</v>
      </c>
      <c r="H51" s="5">
        <f>1.1^3</f>
        <v>1.3310000000000004</v>
      </c>
      <c r="J51" s="5">
        <f>1.1^3</f>
        <v>1.3310000000000004</v>
      </c>
      <c r="L51" s="5">
        <f>1.1^3</f>
        <v>1.3310000000000004</v>
      </c>
      <c r="N51" s="5">
        <f>1.1^3</f>
        <v>1.3310000000000004</v>
      </c>
      <c r="P51" s="5">
        <f>1.1^3</f>
        <v>1.3310000000000004</v>
      </c>
      <c r="R51" s="5">
        <f>1.1^3</f>
        <v>1.3310000000000004</v>
      </c>
      <c r="T51" s="5">
        <f>1.1^3</f>
        <v>1.3310000000000004</v>
      </c>
      <c r="V51" s="5">
        <f>1.1^3</f>
        <v>1.3310000000000004</v>
      </c>
      <c r="X51" s="5">
        <f>1.1^3</f>
        <v>1.3310000000000004</v>
      </c>
      <c r="Z51" s="5">
        <f>1.1^3</f>
        <v>1.3310000000000004</v>
      </c>
      <c r="AB51" s="5">
        <f>1.1^3</f>
        <v>1.3310000000000004</v>
      </c>
      <c r="AD51" s="5">
        <f>1.1^3</f>
        <v>1.3310000000000004</v>
      </c>
      <c r="AF51" s="5">
        <f>1.1^3</f>
        <v>1.3310000000000004</v>
      </c>
      <c r="AH51" s="5">
        <f>1.1^3</f>
        <v>1.3310000000000004</v>
      </c>
      <c r="AJ51" s="5">
        <f>1.1^3</f>
        <v>1.3310000000000004</v>
      </c>
      <c r="AL51" s="5">
        <f>1.1^3</f>
        <v>1.3310000000000004</v>
      </c>
      <c r="AN51" s="5">
        <f>1.1^3</f>
        <v>1.3310000000000004</v>
      </c>
      <c r="AP51" s="5">
        <f>1.1^3</f>
        <v>1.3310000000000004</v>
      </c>
      <c r="AR51" s="5">
        <f>1.1^3</f>
        <v>1.3310000000000004</v>
      </c>
      <c r="AT51" s="5">
        <f>1.1^3</f>
        <v>1.3310000000000004</v>
      </c>
      <c r="AV51" s="5">
        <f>1.1^3</f>
        <v>1.3310000000000004</v>
      </c>
      <c r="AX51" s="5">
        <f>1.1^3</f>
        <v>1.3310000000000004</v>
      </c>
      <c r="AZ51" s="5">
        <f>1.1^3</f>
        <v>1.3310000000000004</v>
      </c>
    </row>
    <row r="52" spans="1:53" s="5" customFormat="1" x14ac:dyDescent="0.2">
      <c r="C52" s="5">
        <f>1.1^2</f>
        <v>1.2100000000000002</v>
      </c>
      <c r="E52" s="5">
        <f>1.1^2</f>
        <v>1.2100000000000002</v>
      </c>
      <c r="G52" s="5">
        <f>1.1^2</f>
        <v>1.2100000000000002</v>
      </c>
      <c r="I52" s="5">
        <f>1.1^2</f>
        <v>1.2100000000000002</v>
      </c>
      <c r="K52" s="5">
        <f>1.1^2</f>
        <v>1.2100000000000002</v>
      </c>
      <c r="M52" s="5">
        <f>1.1^2</f>
        <v>1.2100000000000002</v>
      </c>
      <c r="O52" s="5">
        <f>1.1^2</f>
        <v>1.2100000000000002</v>
      </c>
      <c r="Q52" s="5">
        <f>1.1^2</f>
        <v>1.2100000000000002</v>
      </c>
      <c r="S52" s="5">
        <f>1.1^2</f>
        <v>1.2100000000000002</v>
      </c>
      <c r="U52" s="5">
        <f>1.1^2</f>
        <v>1.2100000000000002</v>
      </c>
      <c r="W52" s="5">
        <f>1.1^2</f>
        <v>1.2100000000000002</v>
      </c>
      <c r="Y52" s="5">
        <f>1.1^2</f>
        <v>1.2100000000000002</v>
      </c>
      <c r="AA52" s="5">
        <f>1.1^2</f>
        <v>1.2100000000000002</v>
      </c>
      <c r="AC52" s="5">
        <f>1.1^2</f>
        <v>1.2100000000000002</v>
      </c>
      <c r="AE52" s="5">
        <f>1.1^2</f>
        <v>1.2100000000000002</v>
      </c>
      <c r="AG52" s="5">
        <f>1.1^2</f>
        <v>1.2100000000000002</v>
      </c>
      <c r="AI52" s="5">
        <f>1.1^2</f>
        <v>1.2100000000000002</v>
      </c>
      <c r="AK52" s="5">
        <f>1.1^2</f>
        <v>1.2100000000000002</v>
      </c>
      <c r="AM52" s="5">
        <f>1.1^2</f>
        <v>1.2100000000000002</v>
      </c>
      <c r="AO52" s="5">
        <f>1.1^2</f>
        <v>1.2100000000000002</v>
      </c>
      <c r="AQ52" s="5">
        <f>1.1^2</f>
        <v>1.2100000000000002</v>
      </c>
      <c r="AS52" s="5">
        <f>1.1^2</f>
        <v>1.2100000000000002</v>
      </c>
      <c r="AU52" s="5">
        <f>1.1^2</f>
        <v>1.2100000000000002</v>
      </c>
      <c r="AW52" s="5">
        <f>1.1^2</f>
        <v>1.2100000000000002</v>
      </c>
      <c r="AY52" s="5">
        <f>1.1^2</f>
        <v>1.2100000000000002</v>
      </c>
      <c r="BA52" s="5">
        <f>1.1^2</f>
        <v>1.2100000000000002</v>
      </c>
    </row>
    <row r="53" spans="1:53" s="5" customFormat="1" x14ac:dyDescent="0.2">
      <c r="B53" s="5">
        <f>1.1</f>
        <v>1.1000000000000001</v>
      </c>
      <c r="D53" s="5">
        <f>1.1</f>
        <v>1.1000000000000001</v>
      </c>
      <c r="F53" s="5">
        <f>1.1</f>
        <v>1.1000000000000001</v>
      </c>
      <c r="H53" s="5">
        <f>1.1</f>
        <v>1.1000000000000001</v>
      </c>
      <c r="J53" s="5">
        <f>1.1</f>
        <v>1.1000000000000001</v>
      </c>
      <c r="L53" s="5">
        <f>1.1</f>
        <v>1.1000000000000001</v>
      </c>
      <c r="N53" s="5">
        <f>1.1</f>
        <v>1.1000000000000001</v>
      </c>
      <c r="P53" s="5">
        <f>1.1</f>
        <v>1.1000000000000001</v>
      </c>
      <c r="R53" s="5">
        <f>1.1</f>
        <v>1.1000000000000001</v>
      </c>
      <c r="T53" s="5">
        <f>1.1</f>
        <v>1.1000000000000001</v>
      </c>
      <c r="V53" s="5">
        <f>1.1</f>
        <v>1.1000000000000001</v>
      </c>
      <c r="X53" s="5">
        <f>1.1</f>
        <v>1.1000000000000001</v>
      </c>
      <c r="Z53" s="5">
        <f>1.1</f>
        <v>1.1000000000000001</v>
      </c>
      <c r="AB53" s="5">
        <f>1.1</f>
        <v>1.1000000000000001</v>
      </c>
      <c r="AD53" s="5">
        <f>1.1</f>
        <v>1.1000000000000001</v>
      </c>
      <c r="AF53" s="5">
        <f>1.1</f>
        <v>1.1000000000000001</v>
      </c>
      <c r="AH53" s="5">
        <f>1.1</f>
        <v>1.1000000000000001</v>
      </c>
      <c r="AJ53" s="5">
        <f>1.1</f>
        <v>1.1000000000000001</v>
      </c>
      <c r="AL53" s="5">
        <f>1.1</f>
        <v>1.1000000000000001</v>
      </c>
      <c r="AN53" s="5">
        <f>1.1</f>
        <v>1.1000000000000001</v>
      </c>
      <c r="AP53" s="5">
        <f>1.1</f>
        <v>1.1000000000000001</v>
      </c>
      <c r="AR53" s="5">
        <f>1.1</f>
        <v>1.1000000000000001</v>
      </c>
      <c r="AT53" s="5">
        <f>1.1</f>
        <v>1.1000000000000001</v>
      </c>
      <c r="AV53" s="5">
        <f>1.1</f>
        <v>1.1000000000000001</v>
      </c>
      <c r="AX53" s="5">
        <f>1.1</f>
        <v>1.1000000000000001</v>
      </c>
      <c r="AZ53" s="5">
        <f>1.1</f>
        <v>1.1000000000000001</v>
      </c>
    </row>
    <row r="54" spans="1:53" s="5" customFormat="1" x14ac:dyDescent="0.2">
      <c r="A54" s="5">
        <v>1</v>
      </c>
      <c r="C54" s="5">
        <v>1</v>
      </c>
      <c r="E54" s="5">
        <v>1</v>
      </c>
      <c r="G54" s="5">
        <v>1</v>
      </c>
      <c r="I54" s="5">
        <v>1</v>
      </c>
      <c r="K54" s="5">
        <v>1</v>
      </c>
      <c r="M54" s="5">
        <v>1</v>
      </c>
      <c r="O54" s="5">
        <v>1</v>
      </c>
      <c r="Q54" s="5">
        <v>1</v>
      </c>
      <c r="S54" s="5">
        <v>1</v>
      </c>
      <c r="U54" s="5">
        <v>1</v>
      </c>
      <c r="W54" s="5">
        <v>1</v>
      </c>
      <c r="Y54" s="5">
        <v>1</v>
      </c>
      <c r="AA54" s="5">
        <v>1</v>
      </c>
      <c r="AC54" s="5">
        <v>1</v>
      </c>
      <c r="AE54" s="5">
        <v>1</v>
      </c>
      <c r="AG54" s="5">
        <v>1</v>
      </c>
      <c r="AI54" s="5">
        <v>1</v>
      </c>
      <c r="AK54" s="5">
        <v>1</v>
      </c>
      <c r="AM54" s="5">
        <v>1</v>
      </c>
      <c r="AO54" s="5">
        <v>1</v>
      </c>
      <c r="AQ54" s="5">
        <v>1</v>
      </c>
      <c r="AS54" s="5">
        <v>1</v>
      </c>
      <c r="AU54" s="5">
        <v>1</v>
      </c>
      <c r="AW54" s="5">
        <v>1</v>
      </c>
      <c r="AY54" s="5">
        <v>1</v>
      </c>
      <c r="BA54" s="5">
        <v>1</v>
      </c>
    </row>
    <row r="55" spans="1:53" s="5" customFormat="1" x14ac:dyDescent="0.2">
      <c r="B55" s="5">
        <f>1/1.1</f>
        <v>0.90909090909090906</v>
      </c>
      <c r="D55" s="5">
        <f>1/1.1</f>
        <v>0.90909090909090906</v>
      </c>
      <c r="F55" s="5">
        <f>1/1.1</f>
        <v>0.90909090909090906</v>
      </c>
      <c r="H55" s="5">
        <f>1/1.1</f>
        <v>0.90909090909090906</v>
      </c>
      <c r="J55" s="5">
        <f>1/1.1</f>
        <v>0.90909090909090906</v>
      </c>
      <c r="L55" s="5">
        <f>1/1.1</f>
        <v>0.90909090909090906</v>
      </c>
      <c r="N55" s="5">
        <f>1/1.1</f>
        <v>0.90909090909090906</v>
      </c>
      <c r="P55" s="5">
        <f>1/1.1</f>
        <v>0.90909090909090906</v>
      </c>
      <c r="R55" s="5">
        <f>1/1.1</f>
        <v>0.90909090909090906</v>
      </c>
      <c r="T55" s="5">
        <f>1/1.1</f>
        <v>0.90909090909090906</v>
      </c>
      <c r="V55" s="5">
        <f>1/1.1</f>
        <v>0.90909090909090906</v>
      </c>
      <c r="X55" s="5">
        <f>1/1.1</f>
        <v>0.90909090909090906</v>
      </c>
      <c r="Z55" s="5">
        <f>1/1.1</f>
        <v>0.90909090909090906</v>
      </c>
      <c r="AB55" s="5">
        <f>1/1.1</f>
        <v>0.90909090909090906</v>
      </c>
      <c r="AD55" s="5">
        <f>1/1.1</f>
        <v>0.90909090909090906</v>
      </c>
      <c r="AF55" s="5">
        <f>1/1.1</f>
        <v>0.90909090909090906</v>
      </c>
      <c r="AH55" s="5">
        <f>1/1.1</f>
        <v>0.90909090909090906</v>
      </c>
      <c r="AJ55" s="5">
        <f>1/1.1</f>
        <v>0.90909090909090906</v>
      </c>
      <c r="AL55" s="5">
        <f>1/1.1</f>
        <v>0.90909090909090906</v>
      </c>
      <c r="AN55" s="5">
        <f>1/1.1</f>
        <v>0.90909090909090906</v>
      </c>
      <c r="AP55" s="5">
        <f>1/1.1</f>
        <v>0.90909090909090906</v>
      </c>
      <c r="AR55" s="5">
        <f>1/1.1</f>
        <v>0.90909090909090906</v>
      </c>
      <c r="AT55" s="5">
        <f>1/1.1</f>
        <v>0.90909090909090906</v>
      </c>
      <c r="AV55" s="5">
        <f>1/1.1</f>
        <v>0.90909090909090906</v>
      </c>
      <c r="AX55" s="5">
        <f>1/1.1</f>
        <v>0.90909090909090906</v>
      </c>
      <c r="AZ55" s="5">
        <f>1/1.1</f>
        <v>0.90909090909090906</v>
      </c>
    </row>
    <row r="56" spans="1:53" s="5" customFormat="1" x14ac:dyDescent="0.2">
      <c r="C56" s="5">
        <f>1/1.1^2</f>
        <v>0.82644628099173545</v>
      </c>
      <c r="E56" s="5">
        <f>1/1.1^2</f>
        <v>0.82644628099173545</v>
      </c>
      <c r="G56" s="5">
        <f>1/1.1^2</f>
        <v>0.82644628099173545</v>
      </c>
      <c r="I56" s="5">
        <f>1/1.1^2</f>
        <v>0.82644628099173545</v>
      </c>
      <c r="K56" s="5">
        <f>1/1.1^2</f>
        <v>0.82644628099173545</v>
      </c>
      <c r="M56" s="5">
        <f>1/1.1^2</f>
        <v>0.82644628099173545</v>
      </c>
      <c r="O56" s="5">
        <f>1/1.1^2</f>
        <v>0.82644628099173545</v>
      </c>
      <c r="Q56" s="5">
        <f>1/1.1^2</f>
        <v>0.82644628099173545</v>
      </c>
      <c r="S56" s="5">
        <f>1/1.1^2</f>
        <v>0.82644628099173545</v>
      </c>
      <c r="U56" s="5">
        <f>1/1.1^2</f>
        <v>0.82644628099173545</v>
      </c>
      <c r="W56" s="5">
        <f>1/1.1^2</f>
        <v>0.82644628099173545</v>
      </c>
      <c r="Y56" s="5">
        <f>1/1.1^2</f>
        <v>0.82644628099173545</v>
      </c>
      <c r="AA56" s="5">
        <f>1/1.1^2</f>
        <v>0.82644628099173545</v>
      </c>
      <c r="AC56" s="5">
        <f>1/1.1^2</f>
        <v>0.82644628099173545</v>
      </c>
      <c r="AE56" s="5">
        <f>1/1.1^2</f>
        <v>0.82644628099173545</v>
      </c>
      <c r="AG56" s="5">
        <f>1/1.1^2</f>
        <v>0.82644628099173545</v>
      </c>
      <c r="AI56" s="5">
        <f>1/1.1^2</f>
        <v>0.82644628099173545</v>
      </c>
      <c r="AK56" s="5">
        <f>1/1.1^2</f>
        <v>0.82644628099173545</v>
      </c>
      <c r="AM56" s="5">
        <f>1/1.1^2</f>
        <v>0.82644628099173545</v>
      </c>
      <c r="AO56" s="5">
        <f>1/1.1^2</f>
        <v>0.82644628099173545</v>
      </c>
      <c r="AQ56" s="5">
        <f>1/1.1^2</f>
        <v>0.82644628099173545</v>
      </c>
      <c r="AS56" s="5">
        <f>1/1.1^2</f>
        <v>0.82644628099173545</v>
      </c>
      <c r="AU56" s="5">
        <f>1/1.1^2</f>
        <v>0.82644628099173545</v>
      </c>
      <c r="AW56" s="5">
        <f>1/1.1^2</f>
        <v>0.82644628099173545</v>
      </c>
      <c r="AY56" s="5">
        <f>1/1.1^2</f>
        <v>0.82644628099173545</v>
      </c>
      <c r="BA56" s="5">
        <f>1/1.1^2</f>
        <v>0.82644628099173545</v>
      </c>
    </row>
    <row r="57" spans="1:53" s="5" customFormat="1" x14ac:dyDescent="0.2">
      <c r="D57" s="5">
        <f>1/1.1^3</f>
        <v>0.75131480090157754</v>
      </c>
      <c r="F57" s="5">
        <f>1/1.1^3</f>
        <v>0.75131480090157754</v>
      </c>
      <c r="H57" s="5">
        <f>1/1.1^3</f>
        <v>0.75131480090157754</v>
      </c>
      <c r="J57" s="5">
        <f>1/1.1^3</f>
        <v>0.75131480090157754</v>
      </c>
      <c r="L57" s="5">
        <f>1/1.1^3</f>
        <v>0.75131480090157754</v>
      </c>
      <c r="N57" s="5">
        <f>1/1.1^3</f>
        <v>0.75131480090157754</v>
      </c>
      <c r="P57" s="5">
        <f>1/1.1^3</f>
        <v>0.75131480090157754</v>
      </c>
      <c r="R57" s="5">
        <f>1/1.1^3</f>
        <v>0.75131480090157754</v>
      </c>
      <c r="T57" s="5">
        <f>1/1.1^3</f>
        <v>0.75131480090157754</v>
      </c>
      <c r="V57" s="5">
        <f>1/1.1^3</f>
        <v>0.75131480090157754</v>
      </c>
      <c r="X57" s="5">
        <f>1/1.1^3</f>
        <v>0.75131480090157754</v>
      </c>
      <c r="Z57" s="5">
        <f>1/1.1^3</f>
        <v>0.75131480090157754</v>
      </c>
      <c r="AB57" s="5">
        <f>1/1.1^3</f>
        <v>0.75131480090157754</v>
      </c>
      <c r="AD57" s="5">
        <f>1/1.1^3</f>
        <v>0.75131480090157754</v>
      </c>
      <c r="AF57" s="5">
        <f>1/1.1^3</f>
        <v>0.75131480090157754</v>
      </c>
      <c r="AH57" s="5">
        <f>1/1.1^3</f>
        <v>0.75131480090157754</v>
      </c>
      <c r="AJ57" s="5">
        <f>1/1.1^3</f>
        <v>0.75131480090157754</v>
      </c>
      <c r="AL57" s="5">
        <f>1/1.1^3</f>
        <v>0.75131480090157754</v>
      </c>
      <c r="AN57" s="5">
        <f>1/1.1^3</f>
        <v>0.75131480090157754</v>
      </c>
      <c r="AP57" s="5">
        <f>1/1.1^3</f>
        <v>0.75131480090157754</v>
      </c>
      <c r="AR57" s="5">
        <f>1/1.1^3</f>
        <v>0.75131480090157754</v>
      </c>
      <c r="AT57" s="5">
        <f>1/1.1^3</f>
        <v>0.75131480090157754</v>
      </c>
      <c r="AV57" s="5">
        <f>1/1.1^3</f>
        <v>0.75131480090157754</v>
      </c>
      <c r="AX57" s="5">
        <f>1/1.1^3</f>
        <v>0.75131480090157754</v>
      </c>
      <c r="AZ57" s="5">
        <f>1/1.1^3</f>
        <v>0.75131480090157754</v>
      </c>
    </row>
    <row r="58" spans="1:53" s="5" customFormat="1" x14ac:dyDescent="0.2">
      <c r="E58" s="5">
        <f>1/1.1^4</f>
        <v>0.68301345536507052</v>
      </c>
      <c r="G58" s="5">
        <f>1/1.1^4</f>
        <v>0.68301345536507052</v>
      </c>
      <c r="I58" s="5">
        <f>1/1.1^4</f>
        <v>0.68301345536507052</v>
      </c>
      <c r="K58" s="5">
        <f>1/1.1^4</f>
        <v>0.68301345536507052</v>
      </c>
      <c r="M58" s="5">
        <f>1/1.1^4</f>
        <v>0.68301345536507052</v>
      </c>
      <c r="O58" s="5">
        <f>1/1.1^4</f>
        <v>0.68301345536507052</v>
      </c>
      <c r="Q58" s="5">
        <f>1/1.1^4</f>
        <v>0.68301345536507052</v>
      </c>
      <c r="S58" s="5">
        <f>1/1.1^4</f>
        <v>0.68301345536507052</v>
      </c>
      <c r="U58" s="5">
        <f>1/1.1^4</f>
        <v>0.68301345536507052</v>
      </c>
      <c r="W58" s="5">
        <f>1/1.1^4</f>
        <v>0.68301345536507052</v>
      </c>
      <c r="Y58" s="5">
        <f>1/1.1^4</f>
        <v>0.68301345536507052</v>
      </c>
      <c r="AA58" s="5">
        <f>1/1.1^4</f>
        <v>0.68301345536507052</v>
      </c>
      <c r="AC58" s="5">
        <f>1/1.1^4</f>
        <v>0.68301345536507052</v>
      </c>
      <c r="AE58" s="5">
        <f>1/1.1^4</f>
        <v>0.68301345536507052</v>
      </c>
      <c r="AG58" s="5">
        <f>1/1.1^4</f>
        <v>0.68301345536507052</v>
      </c>
      <c r="AI58" s="5">
        <f>1/1.1^4</f>
        <v>0.68301345536507052</v>
      </c>
      <c r="AK58" s="5">
        <f>1/1.1^4</f>
        <v>0.68301345536507052</v>
      </c>
      <c r="AM58" s="5">
        <f>1/1.1^4</f>
        <v>0.68301345536507052</v>
      </c>
      <c r="AO58" s="5">
        <f>1/1.1^4</f>
        <v>0.68301345536507052</v>
      </c>
      <c r="AQ58" s="5">
        <f>1/1.1^4</f>
        <v>0.68301345536507052</v>
      </c>
      <c r="AS58" s="5">
        <f>1/1.1^4</f>
        <v>0.68301345536507052</v>
      </c>
      <c r="AU58" s="5">
        <f>1/1.1^4</f>
        <v>0.68301345536507052</v>
      </c>
      <c r="AW58" s="5">
        <f>1/1.1^4</f>
        <v>0.68301345536507052</v>
      </c>
      <c r="AY58" s="5">
        <f>1/1.1^4</f>
        <v>0.68301345536507052</v>
      </c>
      <c r="BA58" s="5">
        <f>1/1.1^4</f>
        <v>0.68301345536507052</v>
      </c>
    </row>
    <row r="59" spans="1:53" s="5" customFormat="1" x14ac:dyDescent="0.2">
      <c r="F59" s="5">
        <f>1/1.1^5</f>
        <v>0.62092132305915493</v>
      </c>
      <c r="H59" s="5">
        <f>1/1.1^5</f>
        <v>0.62092132305915493</v>
      </c>
      <c r="J59" s="5">
        <f>1/1.1^5</f>
        <v>0.62092132305915493</v>
      </c>
      <c r="L59" s="5">
        <f>1/1.1^5</f>
        <v>0.62092132305915493</v>
      </c>
      <c r="N59" s="5">
        <f>1/1.1^5</f>
        <v>0.62092132305915493</v>
      </c>
      <c r="P59" s="5">
        <f>1/1.1^5</f>
        <v>0.62092132305915493</v>
      </c>
      <c r="R59" s="5">
        <f>1/1.1^5</f>
        <v>0.62092132305915493</v>
      </c>
      <c r="T59" s="5">
        <f>1/1.1^5</f>
        <v>0.62092132305915493</v>
      </c>
      <c r="V59" s="5">
        <f>1/1.1^5</f>
        <v>0.62092132305915493</v>
      </c>
      <c r="X59" s="5">
        <f>1/1.1^5</f>
        <v>0.62092132305915493</v>
      </c>
      <c r="Z59" s="5">
        <f>1/1.1^5</f>
        <v>0.62092132305915493</v>
      </c>
      <c r="AB59" s="5">
        <f>1/1.1^5</f>
        <v>0.62092132305915493</v>
      </c>
      <c r="AD59" s="5">
        <f>1/1.1^5</f>
        <v>0.62092132305915493</v>
      </c>
      <c r="AF59" s="5">
        <f>1/1.1^5</f>
        <v>0.62092132305915493</v>
      </c>
      <c r="AH59" s="5">
        <f>1/1.1^5</f>
        <v>0.62092132305915493</v>
      </c>
      <c r="AJ59" s="5">
        <f>1/1.1^5</f>
        <v>0.62092132305915493</v>
      </c>
      <c r="AL59" s="5">
        <f>1/1.1^5</f>
        <v>0.62092132305915493</v>
      </c>
      <c r="AN59" s="5">
        <f>1/1.1^5</f>
        <v>0.62092132305915493</v>
      </c>
      <c r="AP59" s="5">
        <f>1/1.1^5</f>
        <v>0.62092132305915493</v>
      </c>
      <c r="AR59" s="5">
        <f>1/1.1^5</f>
        <v>0.62092132305915493</v>
      </c>
      <c r="AT59" s="5">
        <f>1/1.1^5</f>
        <v>0.62092132305915493</v>
      </c>
      <c r="AV59" s="5">
        <f>1/1.1^5</f>
        <v>0.62092132305915493</v>
      </c>
      <c r="AX59" s="5">
        <f>1/1.1^5</f>
        <v>0.62092132305915493</v>
      </c>
      <c r="AZ59" s="5">
        <f>1/1.1^5</f>
        <v>0.62092132305915493</v>
      </c>
    </row>
    <row r="60" spans="1:53" s="5" customFormat="1" x14ac:dyDescent="0.2">
      <c r="G60" s="5">
        <f>1/1.1^6</f>
        <v>0.56447393005377722</v>
      </c>
      <c r="I60" s="5">
        <f>1/1.1^6</f>
        <v>0.56447393005377722</v>
      </c>
      <c r="K60" s="5">
        <f>1/1.1^6</f>
        <v>0.56447393005377722</v>
      </c>
      <c r="M60" s="5">
        <f>1/1.1^6</f>
        <v>0.56447393005377722</v>
      </c>
      <c r="O60" s="5">
        <f>1/1.1^6</f>
        <v>0.56447393005377722</v>
      </c>
      <c r="Q60" s="5">
        <f>1/1.1^6</f>
        <v>0.56447393005377722</v>
      </c>
      <c r="S60" s="5">
        <f>1/1.1^6</f>
        <v>0.56447393005377722</v>
      </c>
      <c r="U60" s="5">
        <f>1/1.1^6</f>
        <v>0.56447393005377722</v>
      </c>
      <c r="W60" s="5">
        <f>1/1.1^6</f>
        <v>0.56447393005377722</v>
      </c>
      <c r="Y60" s="5">
        <f>1/1.1^6</f>
        <v>0.56447393005377722</v>
      </c>
      <c r="AA60" s="5">
        <f>1/1.1^6</f>
        <v>0.56447393005377722</v>
      </c>
      <c r="AC60" s="5">
        <f>1/1.1^6</f>
        <v>0.56447393005377722</v>
      </c>
      <c r="AE60" s="5">
        <f>1/1.1^6</f>
        <v>0.56447393005377722</v>
      </c>
      <c r="AG60" s="5">
        <f>1/1.1^6</f>
        <v>0.56447393005377722</v>
      </c>
      <c r="AI60" s="5">
        <f>1/1.1^6</f>
        <v>0.56447393005377722</v>
      </c>
      <c r="AK60" s="5">
        <f>1/1.1^6</f>
        <v>0.56447393005377722</v>
      </c>
      <c r="AM60" s="5">
        <f>1/1.1^6</f>
        <v>0.56447393005377722</v>
      </c>
      <c r="AO60" s="5">
        <f>1/1.1^6</f>
        <v>0.56447393005377722</v>
      </c>
      <c r="AQ60" s="5">
        <f>1/1.1^6</f>
        <v>0.56447393005377722</v>
      </c>
      <c r="AS60" s="5">
        <f>1/1.1^6</f>
        <v>0.56447393005377722</v>
      </c>
      <c r="AU60" s="5">
        <f>1/1.1^6</f>
        <v>0.56447393005377722</v>
      </c>
      <c r="AW60" s="5">
        <f>1/1.1^6</f>
        <v>0.56447393005377722</v>
      </c>
      <c r="AY60" s="5">
        <f>1/1.1^6</f>
        <v>0.56447393005377722</v>
      </c>
      <c r="BA60" s="5">
        <f>1/1.1^6</f>
        <v>0.56447393005377722</v>
      </c>
    </row>
    <row r="61" spans="1:53" s="5" customFormat="1" x14ac:dyDescent="0.2">
      <c r="H61" s="5">
        <f>1/1.1^7</f>
        <v>0.51315811823070645</v>
      </c>
      <c r="J61" s="5">
        <f>1/1.1^7</f>
        <v>0.51315811823070645</v>
      </c>
      <c r="L61" s="5">
        <f>1/1.1^7</f>
        <v>0.51315811823070645</v>
      </c>
      <c r="N61" s="5">
        <f>1/1.1^7</f>
        <v>0.51315811823070645</v>
      </c>
      <c r="P61" s="5">
        <f>1/1.1^7</f>
        <v>0.51315811823070645</v>
      </c>
      <c r="R61" s="5">
        <f>1/1.1^7</f>
        <v>0.51315811823070645</v>
      </c>
      <c r="T61" s="5">
        <f>1/1.1^7</f>
        <v>0.51315811823070645</v>
      </c>
      <c r="V61" s="5">
        <f>1/1.1^7</f>
        <v>0.51315811823070645</v>
      </c>
      <c r="X61" s="5">
        <f>1/1.1^7</f>
        <v>0.51315811823070645</v>
      </c>
      <c r="Z61" s="5">
        <f>1/1.1^7</f>
        <v>0.51315811823070645</v>
      </c>
      <c r="AB61" s="5">
        <f>1/1.1^7</f>
        <v>0.51315811823070645</v>
      </c>
      <c r="AD61" s="5">
        <f>1/1.1^7</f>
        <v>0.51315811823070645</v>
      </c>
      <c r="AF61" s="5">
        <f>1/1.1^7</f>
        <v>0.51315811823070645</v>
      </c>
      <c r="AH61" s="5">
        <f>1/1.1^7</f>
        <v>0.51315811823070645</v>
      </c>
      <c r="AJ61" s="5">
        <f>1/1.1^7</f>
        <v>0.51315811823070645</v>
      </c>
      <c r="AL61" s="5">
        <f>1/1.1^7</f>
        <v>0.51315811823070645</v>
      </c>
      <c r="AN61" s="5">
        <f>1/1.1^7</f>
        <v>0.51315811823070645</v>
      </c>
      <c r="AP61" s="5">
        <f>1/1.1^7</f>
        <v>0.51315811823070645</v>
      </c>
      <c r="AR61" s="5">
        <f>1/1.1^7</f>
        <v>0.51315811823070645</v>
      </c>
      <c r="AT61" s="5">
        <f>1/1.1^7</f>
        <v>0.51315811823070645</v>
      </c>
      <c r="AV61" s="5">
        <f>1/1.1^7</f>
        <v>0.51315811823070645</v>
      </c>
      <c r="AX61" s="5">
        <f>1/1.1^7</f>
        <v>0.51315811823070645</v>
      </c>
      <c r="AZ61" s="5">
        <f>1/1.1^7</f>
        <v>0.51315811823070645</v>
      </c>
    </row>
    <row r="62" spans="1:53" s="5" customFormat="1" x14ac:dyDescent="0.2">
      <c r="I62" s="5">
        <f>1/1.1^8</f>
        <v>0.46650738020973315</v>
      </c>
      <c r="K62" s="5">
        <f>1/1.1^8</f>
        <v>0.46650738020973315</v>
      </c>
      <c r="M62" s="5">
        <f>1/1.1^8</f>
        <v>0.46650738020973315</v>
      </c>
      <c r="O62" s="5">
        <f>1/1.1^8</f>
        <v>0.46650738020973315</v>
      </c>
      <c r="Q62" s="5">
        <f>1/1.1^8</f>
        <v>0.46650738020973315</v>
      </c>
      <c r="S62" s="5">
        <f>1/1.1^8</f>
        <v>0.46650738020973315</v>
      </c>
      <c r="U62" s="5">
        <f>1/1.1^8</f>
        <v>0.46650738020973315</v>
      </c>
      <c r="W62" s="5">
        <f>1/1.1^8</f>
        <v>0.46650738020973315</v>
      </c>
      <c r="Y62" s="5">
        <f>1/1.1^8</f>
        <v>0.46650738020973315</v>
      </c>
      <c r="AA62" s="5">
        <f>1/1.1^8</f>
        <v>0.46650738020973315</v>
      </c>
      <c r="AC62" s="5">
        <f>1/1.1^8</f>
        <v>0.46650738020973315</v>
      </c>
      <c r="AE62" s="5">
        <f>1/1.1^8</f>
        <v>0.46650738020973315</v>
      </c>
      <c r="AG62" s="5">
        <f>1/1.1^8</f>
        <v>0.46650738020973315</v>
      </c>
      <c r="AI62" s="5">
        <f>1/1.1^8</f>
        <v>0.46650738020973315</v>
      </c>
      <c r="AK62" s="5">
        <f>1/1.1^8</f>
        <v>0.46650738020973315</v>
      </c>
      <c r="AM62" s="5">
        <f>1/1.1^8</f>
        <v>0.46650738020973315</v>
      </c>
      <c r="AO62" s="5">
        <f>1/1.1^8</f>
        <v>0.46650738020973315</v>
      </c>
      <c r="AQ62" s="5">
        <f>1/1.1^8</f>
        <v>0.46650738020973315</v>
      </c>
      <c r="AS62" s="5">
        <f>1/1.1^8</f>
        <v>0.46650738020973315</v>
      </c>
      <c r="AU62" s="5">
        <f>1/1.1^8</f>
        <v>0.46650738020973315</v>
      </c>
      <c r="AW62" s="5">
        <f>1/1.1^8</f>
        <v>0.46650738020973315</v>
      </c>
      <c r="AY62" s="5">
        <f>1/1.1^8</f>
        <v>0.46650738020973315</v>
      </c>
      <c r="BA62" s="5">
        <f>1/1.1^8</f>
        <v>0.46650738020973315</v>
      </c>
    </row>
    <row r="63" spans="1:53" s="5" customFormat="1" x14ac:dyDescent="0.2">
      <c r="J63" s="5">
        <f>1/1.1^9</f>
        <v>0.42409761837248466</v>
      </c>
      <c r="L63" s="5">
        <f>1/1.1^9</f>
        <v>0.42409761837248466</v>
      </c>
      <c r="N63" s="5">
        <f>1/1.1^9</f>
        <v>0.42409761837248466</v>
      </c>
      <c r="P63" s="5">
        <f>1/1.1^9</f>
        <v>0.42409761837248466</v>
      </c>
      <c r="R63" s="5">
        <f>1/1.1^9</f>
        <v>0.42409761837248466</v>
      </c>
      <c r="T63" s="5">
        <f>1/1.1^9</f>
        <v>0.42409761837248466</v>
      </c>
      <c r="V63" s="5">
        <f>1/1.1^9</f>
        <v>0.42409761837248466</v>
      </c>
      <c r="X63" s="5">
        <f>1/1.1^9</f>
        <v>0.42409761837248466</v>
      </c>
      <c r="Z63" s="5">
        <f>1/1.1^9</f>
        <v>0.42409761837248466</v>
      </c>
      <c r="AB63" s="5">
        <f>1/1.1^9</f>
        <v>0.42409761837248466</v>
      </c>
      <c r="AD63" s="5">
        <f>1/1.1^9</f>
        <v>0.42409761837248466</v>
      </c>
      <c r="AF63" s="5">
        <f>1/1.1^9</f>
        <v>0.42409761837248466</v>
      </c>
      <c r="AH63" s="5">
        <f>1/1.1^9</f>
        <v>0.42409761837248466</v>
      </c>
      <c r="AJ63" s="5">
        <f>1/1.1^9</f>
        <v>0.42409761837248466</v>
      </c>
      <c r="AL63" s="5">
        <f>1/1.1^9</f>
        <v>0.42409761837248466</v>
      </c>
      <c r="AN63" s="5">
        <f>1/1.1^9</f>
        <v>0.42409761837248466</v>
      </c>
      <c r="AP63" s="5">
        <f>1/1.1^9</f>
        <v>0.42409761837248466</v>
      </c>
      <c r="AR63" s="5">
        <f>1/1.1^9</f>
        <v>0.42409761837248466</v>
      </c>
      <c r="AT63" s="5">
        <f>1/1.1^9</f>
        <v>0.42409761837248466</v>
      </c>
      <c r="AV63" s="5">
        <f>1/1.1^9</f>
        <v>0.42409761837248466</v>
      </c>
      <c r="AX63" s="5">
        <f>1/1.1^9</f>
        <v>0.42409761837248466</v>
      </c>
      <c r="AZ63" s="5">
        <f>1/1.1^9</f>
        <v>0.42409761837248466</v>
      </c>
    </row>
    <row r="64" spans="1:53" s="5" customFormat="1" x14ac:dyDescent="0.2">
      <c r="K64" s="5">
        <f>1/1.1^10</f>
        <v>0.38554328942953148</v>
      </c>
      <c r="M64" s="5">
        <f>1/1.1^10</f>
        <v>0.38554328942953148</v>
      </c>
      <c r="O64" s="5">
        <f>1/1.1^10</f>
        <v>0.38554328942953148</v>
      </c>
      <c r="Q64" s="5">
        <f>1/1.1^10</f>
        <v>0.38554328942953148</v>
      </c>
      <c r="S64" s="5">
        <f>1/1.1^10</f>
        <v>0.38554328942953148</v>
      </c>
      <c r="U64" s="5">
        <f>1/1.1^10</f>
        <v>0.38554328942953148</v>
      </c>
      <c r="W64" s="5">
        <f>1/1.1^10</f>
        <v>0.38554328942953148</v>
      </c>
      <c r="Y64" s="5">
        <f>1/1.1^10</f>
        <v>0.38554328942953148</v>
      </c>
      <c r="AA64" s="5">
        <f>1/1.1^10</f>
        <v>0.38554328942953148</v>
      </c>
      <c r="AC64" s="5">
        <f>1/1.1^10</f>
        <v>0.38554328942953148</v>
      </c>
      <c r="AE64" s="5">
        <f>1/1.1^10</f>
        <v>0.38554328942953148</v>
      </c>
      <c r="AG64" s="5">
        <f>1/1.1^10</f>
        <v>0.38554328942953148</v>
      </c>
      <c r="AI64" s="5">
        <f>1/1.1^10</f>
        <v>0.38554328942953148</v>
      </c>
      <c r="AK64" s="5">
        <f>1/1.1^10</f>
        <v>0.38554328942953148</v>
      </c>
      <c r="AM64" s="5">
        <f>1/1.1^10</f>
        <v>0.38554328942953148</v>
      </c>
      <c r="AO64" s="5">
        <f>1/1.1^10</f>
        <v>0.38554328942953148</v>
      </c>
      <c r="AQ64" s="5">
        <f>1/1.1^10</f>
        <v>0.38554328942953148</v>
      </c>
      <c r="AS64" s="5">
        <f>1/1.1^10</f>
        <v>0.38554328942953148</v>
      </c>
      <c r="AU64" s="5">
        <f>1/1.1^10</f>
        <v>0.38554328942953148</v>
      </c>
      <c r="AW64" s="5">
        <f>1/1.1^10</f>
        <v>0.38554328942953148</v>
      </c>
      <c r="AY64" s="5">
        <f>1/1.1^10</f>
        <v>0.38554328942953148</v>
      </c>
      <c r="BA64" s="5">
        <f>1/1.1^10</f>
        <v>0.38554328942953148</v>
      </c>
    </row>
    <row r="65" spans="12:53" s="5" customFormat="1" x14ac:dyDescent="0.2">
      <c r="L65" s="5">
        <f>1/1.1^11</f>
        <v>0.3504938994813922</v>
      </c>
      <c r="N65" s="5">
        <f>1/1.1^11</f>
        <v>0.3504938994813922</v>
      </c>
      <c r="P65" s="5">
        <f>1/1.1^11</f>
        <v>0.3504938994813922</v>
      </c>
      <c r="R65" s="5">
        <f>1/1.1^11</f>
        <v>0.3504938994813922</v>
      </c>
      <c r="T65" s="5">
        <f>1/1.1^11</f>
        <v>0.3504938994813922</v>
      </c>
      <c r="V65" s="5">
        <f>1/1.1^11</f>
        <v>0.3504938994813922</v>
      </c>
      <c r="X65" s="5">
        <f>1/1.1^11</f>
        <v>0.3504938994813922</v>
      </c>
      <c r="Z65" s="5">
        <f>1/1.1^11</f>
        <v>0.3504938994813922</v>
      </c>
      <c r="AB65" s="5">
        <f>1/1.1^11</f>
        <v>0.3504938994813922</v>
      </c>
      <c r="AD65" s="5">
        <f>1/1.1^11</f>
        <v>0.3504938994813922</v>
      </c>
      <c r="AF65" s="5">
        <f>1/1.1^11</f>
        <v>0.3504938994813922</v>
      </c>
      <c r="AH65" s="5">
        <f>1/1.1^11</f>
        <v>0.3504938994813922</v>
      </c>
      <c r="AJ65" s="5">
        <f>1/1.1^11</f>
        <v>0.3504938994813922</v>
      </c>
      <c r="AL65" s="5">
        <f>1/1.1^11</f>
        <v>0.3504938994813922</v>
      </c>
      <c r="AN65" s="5">
        <f>1/1.1^11</f>
        <v>0.3504938994813922</v>
      </c>
      <c r="AP65" s="5">
        <f>1/1.1^11</f>
        <v>0.3504938994813922</v>
      </c>
      <c r="AR65" s="5">
        <f>1/1.1^11</f>
        <v>0.3504938994813922</v>
      </c>
      <c r="AT65" s="5">
        <f>1/1.1^11</f>
        <v>0.3504938994813922</v>
      </c>
      <c r="AV65" s="5">
        <f>1/1.1^11</f>
        <v>0.3504938994813922</v>
      </c>
      <c r="AX65" s="5">
        <f>1/1.1^11</f>
        <v>0.3504938994813922</v>
      </c>
      <c r="AZ65" s="5">
        <f>1/1.1^11</f>
        <v>0.3504938994813922</v>
      </c>
    </row>
    <row r="66" spans="12:53" s="5" customFormat="1" x14ac:dyDescent="0.2">
      <c r="M66" s="5">
        <f>1/1.1^12</f>
        <v>0.31863081771035656</v>
      </c>
      <c r="O66" s="5">
        <f>1/1.1^12</f>
        <v>0.31863081771035656</v>
      </c>
      <c r="Q66" s="5">
        <f>1/1.1^12</f>
        <v>0.31863081771035656</v>
      </c>
      <c r="S66" s="5">
        <f>1/1.1^12</f>
        <v>0.31863081771035656</v>
      </c>
      <c r="U66" s="5">
        <f>1/1.1^12</f>
        <v>0.31863081771035656</v>
      </c>
      <c r="W66" s="5">
        <f>1/1.1^12</f>
        <v>0.31863081771035656</v>
      </c>
      <c r="Y66" s="5">
        <f>1/1.1^12</f>
        <v>0.31863081771035656</v>
      </c>
      <c r="AA66" s="5">
        <f>1/1.1^12</f>
        <v>0.31863081771035656</v>
      </c>
      <c r="AC66" s="5">
        <f>1/1.1^12</f>
        <v>0.31863081771035656</v>
      </c>
      <c r="AE66" s="5">
        <f>1/1.1^12</f>
        <v>0.31863081771035656</v>
      </c>
      <c r="AG66" s="5">
        <f>1/1.1^12</f>
        <v>0.31863081771035656</v>
      </c>
      <c r="AI66" s="5">
        <f>1/1.1^12</f>
        <v>0.31863081771035656</v>
      </c>
      <c r="AK66" s="5">
        <f>1/1.1^12</f>
        <v>0.31863081771035656</v>
      </c>
      <c r="AM66" s="5">
        <f>1/1.1^12</f>
        <v>0.31863081771035656</v>
      </c>
      <c r="AO66" s="5">
        <f>1/1.1^12</f>
        <v>0.31863081771035656</v>
      </c>
      <c r="AQ66" s="5">
        <f>1/1.1^12</f>
        <v>0.31863081771035656</v>
      </c>
      <c r="AS66" s="5">
        <f>1/1.1^12</f>
        <v>0.31863081771035656</v>
      </c>
      <c r="AU66" s="5">
        <f>1/1.1^12</f>
        <v>0.31863081771035656</v>
      </c>
      <c r="AW66" s="5">
        <f>1/1.1^12</f>
        <v>0.31863081771035656</v>
      </c>
      <c r="AY66" s="5">
        <f>1/1.1^12</f>
        <v>0.31863081771035656</v>
      </c>
      <c r="BA66" s="5">
        <f>1/1.1^12</f>
        <v>0.31863081771035656</v>
      </c>
    </row>
    <row r="67" spans="12:53" s="5" customFormat="1" x14ac:dyDescent="0.2">
      <c r="N67" s="5">
        <f>1/1.1^13</f>
        <v>0.28966437973668779</v>
      </c>
      <c r="P67" s="5">
        <f>1/1.1^13</f>
        <v>0.28966437973668779</v>
      </c>
      <c r="R67" s="5">
        <f>1/1.1^13</f>
        <v>0.28966437973668779</v>
      </c>
      <c r="T67" s="5">
        <f>1/1.1^13</f>
        <v>0.28966437973668779</v>
      </c>
      <c r="V67" s="5">
        <f>1/1.1^13</f>
        <v>0.28966437973668779</v>
      </c>
      <c r="X67" s="5">
        <f>1/1.1^13</f>
        <v>0.28966437973668779</v>
      </c>
      <c r="Z67" s="5">
        <f>1/1.1^13</f>
        <v>0.28966437973668779</v>
      </c>
      <c r="AB67" s="5">
        <f>1/1.1^13</f>
        <v>0.28966437973668779</v>
      </c>
      <c r="AD67" s="5">
        <f>1/1.1^13</f>
        <v>0.28966437973668779</v>
      </c>
      <c r="AF67" s="5">
        <f>1/1.1^13</f>
        <v>0.28966437973668779</v>
      </c>
      <c r="AH67" s="5">
        <f>1/1.1^13</f>
        <v>0.28966437973668779</v>
      </c>
      <c r="AJ67" s="5">
        <f>1/1.1^13</f>
        <v>0.28966437973668779</v>
      </c>
      <c r="AL67" s="5">
        <f>1/1.1^13</f>
        <v>0.28966437973668779</v>
      </c>
      <c r="AN67" s="5">
        <f>1/1.1^13</f>
        <v>0.28966437973668779</v>
      </c>
      <c r="AP67" s="5">
        <f>1/1.1^13</f>
        <v>0.28966437973668779</v>
      </c>
      <c r="AR67" s="5">
        <f>1/1.1^13</f>
        <v>0.28966437973668779</v>
      </c>
      <c r="AT67" s="5">
        <f>1/1.1^13</f>
        <v>0.28966437973668779</v>
      </c>
      <c r="AV67" s="5">
        <f>1/1.1^13</f>
        <v>0.28966437973668779</v>
      </c>
      <c r="AX67" s="5">
        <f>1/1.1^13</f>
        <v>0.28966437973668779</v>
      </c>
      <c r="AZ67" s="5">
        <f>1/1.1^13</f>
        <v>0.28966437973668779</v>
      </c>
    </row>
    <row r="68" spans="12:53" s="5" customFormat="1" x14ac:dyDescent="0.2">
      <c r="O68" s="5">
        <f>1/1.1^14</f>
        <v>0.26333125430607973</v>
      </c>
      <c r="Q68" s="5">
        <f>1/1.1^14</f>
        <v>0.26333125430607973</v>
      </c>
      <c r="S68" s="5">
        <f>1/1.1^14</f>
        <v>0.26333125430607973</v>
      </c>
      <c r="U68" s="5">
        <f>1/1.1^14</f>
        <v>0.26333125430607973</v>
      </c>
      <c r="W68" s="5">
        <f>1/1.1^14</f>
        <v>0.26333125430607973</v>
      </c>
      <c r="Y68" s="5">
        <f>1/1.1^14</f>
        <v>0.26333125430607973</v>
      </c>
      <c r="AA68" s="5">
        <f>1/1.1^14</f>
        <v>0.26333125430607973</v>
      </c>
      <c r="AC68" s="5">
        <f>1/1.1^14</f>
        <v>0.26333125430607973</v>
      </c>
      <c r="AE68" s="5">
        <f>1/1.1^14</f>
        <v>0.26333125430607973</v>
      </c>
      <c r="AG68" s="5">
        <f>1/1.1^14</f>
        <v>0.26333125430607973</v>
      </c>
      <c r="AI68" s="5">
        <f>1/1.1^14</f>
        <v>0.26333125430607973</v>
      </c>
      <c r="AK68" s="5">
        <f>1/1.1^14</f>
        <v>0.26333125430607973</v>
      </c>
      <c r="AM68" s="5">
        <f>1/1.1^14</f>
        <v>0.26333125430607973</v>
      </c>
      <c r="AO68" s="5">
        <f>1/1.1^14</f>
        <v>0.26333125430607973</v>
      </c>
      <c r="AQ68" s="5">
        <f>1/1.1^14</f>
        <v>0.26333125430607973</v>
      </c>
      <c r="AS68" s="5">
        <f>1/1.1^14</f>
        <v>0.26333125430607973</v>
      </c>
      <c r="AU68" s="5">
        <f>1/1.1^14</f>
        <v>0.26333125430607973</v>
      </c>
      <c r="AW68" s="5">
        <f>1/1.1^14</f>
        <v>0.26333125430607973</v>
      </c>
      <c r="AY68" s="5">
        <f>1/1.1^14</f>
        <v>0.26333125430607973</v>
      </c>
      <c r="BA68" s="5">
        <f>1/1.1^14</f>
        <v>0.26333125430607973</v>
      </c>
    </row>
    <row r="69" spans="12:53" x14ac:dyDescent="0.2">
      <c r="O69" s="5"/>
      <c r="P69">
        <f>1/1.1^15</f>
        <v>0.23939204936916339</v>
      </c>
      <c r="Q69" s="5"/>
      <c r="R69">
        <f>1/1.1^15</f>
        <v>0.23939204936916339</v>
      </c>
      <c r="S69" s="5"/>
      <c r="T69">
        <f>1/1.1^15</f>
        <v>0.23939204936916339</v>
      </c>
      <c r="U69" s="5"/>
      <c r="V69">
        <f>1/1.1^15</f>
        <v>0.23939204936916339</v>
      </c>
      <c r="W69" s="5"/>
      <c r="X69">
        <f>1/1.1^15</f>
        <v>0.23939204936916339</v>
      </c>
      <c r="Y69" s="5"/>
      <c r="Z69">
        <f>1/1.1^15</f>
        <v>0.23939204936916339</v>
      </c>
      <c r="AA69" s="5"/>
      <c r="AB69">
        <f>1/1.1^15</f>
        <v>0.23939204936916339</v>
      </c>
      <c r="AC69" s="5"/>
      <c r="AD69">
        <f>1/1.1^15</f>
        <v>0.23939204936916339</v>
      </c>
      <c r="AE69" s="5"/>
      <c r="AF69">
        <f>1/1.1^15</f>
        <v>0.23939204936916339</v>
      </c>
      <c r="AG69" s="5"/>
      <c r="AH69">
        <f>1/1.1^15</f>
        <v>0.23939204936916339</v>
      </c>
      <c r="AI69" s="5"/>
      <c r="AJ69">
        <f>1/1.1^15</f>
        <v>0.23939204936916339</v>
      </c>
      <c r="AK69" s="5"/>
      <c r="AL69">
        <f>1/1.1^15</f>
        <v>0.23939204936916339</v>
      </c>
      <c r="AM69" s="5"/>
      <c r="AN69">
        <f>1/1.1^15</f>
        <v>0.23939204936916339</v>
      </c>
      <c r="AO69" s="5"/>
      <c r="AP69">
        <f>1/1.1^15</f>
        <v>0.23939204936916339</v>
      </c>
      <c r="AQ69" s="5"/>
      <c r="AR69">
        <f>1/1.1^15</f>
        <v>0.23939204936916339</v>
      </c>
      <c r="AS69" s="5"/>
      <c r="AT69">
        <f>1/1.1^15</f>
        <v>0.23939204936916339</v>
      </c>
      <c r="AU69" s="5"/>
      <c r="AV69">
        <f>1/1.1^15</f>
        <v>0.23939204936916339</v>
      </c>
      <c r="AW69" s="5"/>
      <c r="AX69">
        <f>1/1.1^15</f>
        <v>0.23939204936916339</v>
      </c>
      <c r="AZ69">
        <f>1/1.1^15</f>
        <v>0.23939204936916339</v>
      </c>
    </row>
    <row r="70" spans="12:53" x14ac:dyDescent="0.2">
      <c r="Q70">
        <f>1/1.1^16</f>
        <v>0.21762913579014853</v>
      </c>
      <c r="S70">
        <f>1/1.1^16</f>
        <v>0.21762913579014853</v>
      </c>
      <c r="U70">
        <f>1/1.1^16</f>
        <v>0.21762913579014853</v>
      </c>
      <c r="W70">
        <f>1/1.1^16</f>
        <v>0.21762913579014853</v>
      </c>
      <c r="Y70">
        <f>1/1.1^16</f>
        <v>0.21762913579014853</v>
      </c>
      <c r="AA70">
        <f>1/1.1^16</f>
        <v>0.21762913579014853</v>
      </c>
      <c r="AC70">
        <f>1/1.1^16</f>
        <v>0.21762913579014853</v>
      </c>
      <c r="AE70">
        <f>1/1.1^16</f>
        <v>0.21762913579014853</v>
      </c>
      <c r="AG70">
        <f>1/1.1^16</f>
        <v>0.21762913579014853</v>
      </c>
      <c r="AI70">
        <f>1/1.1^16</f>
        <v>0.21762913579014853</v>
      </c>
      <c r="AK70">
        <f>1/1.1^16</f>
        <v>0.21762913579014853</v>
      </c>
      <c r="AM70">
        <f>1/1.1^16</f>
        <v>0.21762913579014853</v>
      </c>
      <c r="AO70">
        <f>1/1.1^16</f>
        <v>0.21762913579014853</v>
      </c>
      <c r="AQ70">
        <f>1/1.1^16</f>
        <v>0.21762913579014853</v>
      </c>
      <c r="AS70">
        <f>1/1.1^16</f>
        <v>0.21762913579014853</v>
      </c>
      <c r="AU70">
        <f>1/1.1^16</f>
        <v>0.21762913579014853</v>
      </c>
      <c r="AW70">
        <f>1/1.1^16</f>
        <v>0.21762913579014853</v>
      </c>
      <c r="AY70">
        <f>1/1.1^16</f>
        <v>0.21762913579014853</v>
      </c>
      <c r="BA70">
        <f>1/1.1^16</f>
        <v>0.21762913579014853</v>
      </c>
    </row>
    <row r="71" spans="12:53" x14ac:dyDescent="0.2">
      <c r="R71">
        <f>1/1.1^17</f>
        <v>0.19784466890013502</v>
      </c>
      <c r="T71">
        <f>1/1.1^17</f>
        <v>0.19784466890013502</v>
      </c>
      <c r="V71">
        <f>1/1.1^17</f>
        <v>0.19784466890013502</v>
      </c>
      <c r="X71">
        <f>1/1.1^17</f>
        <v>0.19784466890013502</v>
      </c>
      <c r="Z71">
        <f>1/1.1^17</f>
        <v>0.19784466890013502</v>
      </c>
      <c r="AB71">
        <f>1/1.1^17</f>
        <v>0.19784466890013502</v>
      </c>
      <c r="AD71">
        <f>1/1.1^17</f>
        <v>0.19784466890013502</v>
      </c>
      <c r="AF71">
        <f>1/1.1^17</f>
        <v>0.19784466890013502</v>
      </c>
      <c r="AH71">
        <f>1/1.1^17</f>
        <v>0.19784466890013502</v>
      </c>
      <c r="AJ71">
        <f>1/1.1^17</f>
        <v>0.19784466890013502</v>
      </c>
      <c r="AL71">
        <f>1/1.1^17</f>
        <v>0.19784466890013502</v>
      </c>
      <c r="AN71">
        <f>1/1.1^17</f>
        <v>0.19784466890013502</v>
      </c>
      <c r="AP71">
        <f>1/1.1^17</f>
        <v>0.19784466890013502</v>
      </c>
      <c r="AR71">
        <f>1/1.1^17</f>
        <v>0.19784466890013502</v>
      </c>
      <c r="AT71">
        <f>1/1.1^17</f>
        <v>0.19784466890013502</v>
      </c>
      <c r="AV71">
        <f>1/1.1^17</f>
        <v>0.19784466890013502</v>
      </c>
      <c r="AX71">
        <f>1/1.1^17</f>
        <v>0.19784466890013502</v>
      </c>
      <c r="AZ71">
        <f>1/1.1^17</f>
        <v>0.19784466890013502</v>
      </c>
    </row>
    <row r="72" spans="12:53" x14ac:dyDescent="0.2">
      <c r="S72">
        <f>1/1.1^18</f>
        <v>0.17985878990921364</v>
      </c>
      <c r="U72">
        <f>1/1.1^18</f>
        <v>0.17985878990921364</v>
      </c>
      <c r="W72">
        <f>1/1.1^18</f>
        <v>0.17985878990921364</v>
      </c>
      <c r="Y72">
        <f>1/1.1^18</f>
        <v>0.17985878990921364</v>
      </c>
      <c r="AA72">
        <f>1/1.1^18</f>
        <v>0.17985878990921364</v>
      </c>
      <c r="AC72">
        <f>1/1.1^18</f>
        <v>0.17985878990921364</v>
      </c>
      <c r="AE72">
        <f>1/1.1^18</f>
        <v>0.17985878990921364</v>
      </c>
      <c r="AG72">
        <f>1/1.1^18</f>
        <v>0.17985878990921364</v>
      </c>
      <c r="AI72">
        <f>1/1.1^18</f>
        <v>0.17985878990921364</v>
      </c>
      <c r="AK72">
        <f>1/1.1^18</f>
        <v>0.17985878990921364</v>
      </c>
      <c r="AM72">
        <f>1/1.1^18</f>
        <v>0.17985878990921364</v>
      </c>
      <c r="AO72">
        <f>1/1.1^18</f>
        <v>0.17985878990921364</v>
      </c>
      <c r="AQ72">
        <f>1/1.1^18</f>
        <v>0.17985878990921364</v>
      </c>
      <c r="AS72">
        <f>1/1.1^18</f>
        <v>0.17985878990921364</v>
      </c>
      <c r="AU72">
        <f>1/1.1^18</f>
        <v>0.17985878990921364</v>
      </c>
      <c r="AW72">
        <f>1/1.1^18</f>
        <v>0.17985878990921364</v>
      </c>
      <c r="AY72">
        <f>1/1.1^18</f>
        <v>0.17985878990921364</v>
      </c>
      <c r="BA72">
        <f>1/1.1^18</f>
        <v>0.17985878990921364</v>
      </c>
    </row>
    <row r="73" spans="12:53" x14ac:dyDescent="0.2">
      <c r="T73">
        <f>1/1.1^19</f>
        <v>0.16350799082655781</v>
      </c>
      <c r="V73">
        <f>1/1.1^19</f>
        <v>0.16350799082655781</v>
      </c>
      <c r="X73">
        <f>1/1.1^19</f>
        <v>0.16350799082655781</v>
      </c>
      <c r="Z73">
        <f>1/1.1^19</f>
        <v>0.16350799082655781</v>
      </c>
      <c r="AB73">
        <f>1/1.1^19</f>
        <v>0.16350799082655781</v>
      </c>
      <c r="AD73">
        <f>1/1.1^19</f>
        <v>0.16350799082655781</v>
      </c>
      <c r="AF73">
        <f>1/1.1^19</f>
        <v>0.16350799082655781</v>
      </c>
      <c r="AH73">
        <f>1/1.1^19</f>
        <v>0.16350799082655781</v>
      </c>
      <c r="AJ73">
        <f>1/1.1^19</f>
        <v>0.16350799082655781</v>
      </c>
      <c r="AL73">
        <f>1/1.1^19</f>
        <v>0.16350799082655781</v>
      </c>
      <c r="AN73">
        <f>1/1.1^19</f>
        <v>0.16350799082655781</v>
      </c>
      <c r="AP73">
        <f>1/1.1^19</f>
        <v>0.16350799082655781</v>
      </c>
      <c r="AR73">
        <f>1/1.1^19</f>
        <v>0.16350799082655781</v>
      </c>
      <c r="AT73">
        <f>1/1.1^19</f>
        <v>0.16350799082655781</v>
      </c>
      <c r="AV73">
        <f>1/1.1^19</f>
        <v>0.16350799082655781</v>
      </c>
      <c r="AX73">
        <f>1/1.1^19</f>
        <v>0.16350799082655781</v>
      </c>
      <c r="AZ73">
        <f>1/1.1^19</f>
        <v>0.16350799082655781</v>
      </c>
    </row>
    <row r="74" spans="12:53" x14ac:dyDescent="0.2">
      <c r="U74">
        <f>1/1.1^20</f>
        <v>0.14864362802414349</v>
      </c>
      <c r="W74">
        <f>1/1.1^20</f>
        <v>0.14864362802414349</v>
      </c>
      <c r="Y74">
        <f>1/1.1^20</f>
        <v>0.14864362802414349</v>
      </c>
      <c r="AA74">
        <f>1/1.1^20</f>
        <v>0.14864362802414349</v>
      </c>
      <c r="AC74">
        <f>1/1.1^20</f>
        <v>0.14864362802414349</v>
      </c>
      <c r="AE74">
        <f>1/1.1^20</f>
        <v>0.14864362802414349</v>
      </c>
      <c r="AG74">
        <f>1/1.1^20</f>
        <v>0.14864362802414349</v>
      </c>
      <c r="AI74">
        <f>1/1.1^20</f>
        <v>0.14864362802414349</v>
      </c>
      <c r="AK74">
        <f>1/1.1^20</f>
        <v>0.14864362802414349</v>
      </c>
      <c r="AM74">
        <f>1/1.1^20</f>
        <v>0.14864362802414349</v>
      </c>
      <c r="AO74">
        <f>1/1.1^20</f>
        <v>0.14864362802414349</v>
      </c>
      <c r="AQ74">
        <f>1/1.1^20</f>
        <v>0.14864362802414349</v>
      </c>
      <c r="AS74">
        <f>1/1.1^20</f>
        <v>0.14864362802414349</v>
      </c>
      <c r="AU74">
        <f>1/1.1^20</f>
        <v>0.14864362802414349</v>
      </c>
      <c r="AW74">
        <f>1/1.1^20</f>
        <v>0.14864362802414349</v>
      </c>
      <c r="AY74">
        <f>1/1.1^20</f>
        <v>0.14864362802414349</v>
      </c>
      <c r="BA74">
        <f>1/1.1^20</f>
        <v>0.14864362802414349</v>
      </c>
    </row>
    <row r="75" spans="12:53" x14ac:dyDescent="0.2">
      <c r="V75">
        <f>1/1.1^21</f>
        <v>0.13513057093103953</v>
      </c>
      <c r="X75">
        <f>1/1.1^21</f>
        <v>0.13513057093103953</v>
      </c>
      <c r="Z75">
        <f>1/1.1^21</f>
        <v>0.13513057093103953</v>
      </c>
      <c r="AB75">
        <f>1/1.1^21</f>
        <v>0.13513057093103953</v>
      </c>
      <c r="AD75">
        <f>1/1.1^21</f>
        <v>0.13513057093103953</v>
      </c>
      <c r="AF75">
        <f>1/1.1^21</f>
        <v>0.13513057093103953</v>
      </c>
      <c r="AH75">
        <f>1/1.1^21</f>
        <v>0.13513057093103953</v>
      </c>
      <c r="AJ75">
        <f>1/1.1^21</f>
        <v>0.13513057093103953</v>
      </c>
      <c r="AL75">
        <f>1/1.1^21</f>
        <v>0.13513057093103953</v>
      </c>
      <c r="AN75">
        <f>1/1.1^21</f>
        <v>0.13513057093103953</v>
      </c>
      <c r="AP75">
        <f>1/1.1^21</f>
        <v>0.13513057093103953</v>
      </c>
      <c r="AR75">
        <f>1/1.1^21</f>
        <v>0.13513057093103953</v>
      </c>
      <c r="AT75">
        <f>1/1.1^21</f>
        <v>0.13513057093103953</v>
      </c>
      <c r="AV75">
        <f>1/1.1^21</f>
        <v>0.13513057093103953</v>
      </c>
      <c r="AX75">
        <f>1/1.1^21</f>
        <v>0.13513057093103953</v>
      </c>
      <c r="AZ75">
        <f>1/1.1^21</f>
        <v>0.13513057093103953</v>
      </c>
    </row>
    <row r="76" spans="12:53" x14ac:dyDescent="0.2">
      <c r="W76">
        <f>1/1.1^22</f>
        <v>0.12284597357367227</v>
      </c>
      <c r="Y76">
        <f>1/1.1^22</f>
        <v>0.12284597357367227</v>
      </c>
      <c r="AA76">
        <f>1/1.1^22</f>
        <v>0.12284597357367227</v>
      </c>
      <c r="AC76">
        <f>1/1.1^22</f>
        <v>0.12284597357367227</v>
      </c>
      <c r="AE76">
        <f>1/1.1^22</f>
        <v>0.12284597357367227</v>
      </c>
      <c r="AG76">
        <f>1/1.1^22</f>
        <v>0.12284597357367227</v>
      </c>
      <c r="AI76">
        <f>1/1.1^22</f>
        <v>0.12284597357367227</v>
      </c>
      <c r="AK76">
        <f>1/1.1^22</f>
        <v>0.12284597357367227</v>
      </c>
      <c r="AM76">
        <f>1/1.1^22</f>
        <v>0.12284597357367227</v>
      </c>
      <c r="AO76">
        <f>1/1.1^22</f>
        <v>0.12284597357367227</v>
      </c>
      <c r="AQ76">
        <f>1/1.1^22</f>
        <v>0.12284597357367227</v>
      </c>
      <c r="AS76">
        <f>1/1.1^22</f>
        <v>0.12284597357367227</v>
      </c>
      <c r="AU76">
        <f>1/1.1^22</f>
        <v>0.12284597357367227</v>
      </c>
      <c r="AW76">
        <f>1/1.1^22</f>
        <v>0.12284597357367227</v>
      </c>
      <c r="AY76">
        <f>1/1.1^22</f>
        <v>0.12284597357367227</v>
      </c>
      <c r="BA76">
        <f>1/1.1^22</f>
        <v>0.12284597357367227</v>
      </c>
    </row>
    <row r="77" spans="12:53" x14ac:dyDescent="0.2">
      <c r="X77">
        <f>1/1.1^23</f>
        <v>0.11167815779424752</v>
      </c>
      <c r="Z77">
        <f>1/1.1^23</f>
        <v>0.11167815779424752</v>
      </c>
      <c r="AB77">
        <f>1/1.1^23</f>
        <v>0.11167815779424752</v>
      </c>
      <c r="AD77">
        <f>1/1.1^23</f>
        <v>0.11167815779424752</v>
      </c>
      <c r="AF77">
        <f>1/1.1^23</f>
        <v>0.11167815779424752</v>
      </c>
      <c r="AH77">
        <f>1/1.1^23</f>
        <v>0.11167815779424752</v>
      </c>
      <c r="AJ77">
        <f>1/1.1^23</f>
        <v>0.11167815779424752</v>
      </c>
      <c r="AL77">
        <f>1/1.1^23</f>
        <v>0.11167815779424752</v>
      </c>
      <c r="AN77">
        <f>1/1.1^23</f>
        <v>0.11167815779424752</v>
      </c>
      <c r="AP77">
        <f>1/1.1^23</f>
        <v>0.11167815779424752</v>
      </c>
      <c r="AR77">
        <f>1/1.1^23</f>
        <v>0.11167815779424752</v>
      </c>
      <c r="AT77">
        <f>1/1.1^23</f>
        <v>0.11167815779424752</v>
      </c>
      <c r="AV77">
        <f>1/1.1^23</f>
        <v>0.11167815779424752</v>
      </c>
      <c r="AX77">
        <f>1/1.1^23</f>
        <v>0.11167815779424752</v>
      </c>
      <c r="AZ77">
        <f>1/1.1^23</f>
        <v>0.11167815779424752</v>
      </c>
    </row>
    <row r="78" spans="12:53" x14ac:dyDescent="0.2">
      <c r="Y78">
        <f>1/1.1^24</f>
        <v>0.10152559799477048</v>
      </c>
      <c r="AA78">
        <f>1/1.1^24</f>
        <v>0.10152559799477048</v>
      </c>
      <c r="AC78">
        <f>1/1.1^24</f>
        <v>0.10152559799477048</v>
      </c>
      <c r="AE78">
        <f>1/1.1^24</f>
        <v>0.10152559799477048</v>
      </c>
      <c r="AG78">
        <f>1/1.1^24</f>
        <v>0.10152559799477048</v>
      </c>
      <c r="AI78">
        <f>1/1.1^24</f>
        <v>0.10152559799477048</v>
      </c>
      <c r="AK78">
        <f>1/1.1^24</f>
        <v>0.10152559799477048</v>
      </c>
      <c r="AM78">
        <f>1/1.1^24</f>
        <v>0.10152559799477048</v>
      </c>
      <c r="AO78">
        <f>1/1.1^24</f>
        <v>0.10152559799477048</v>
      </c>
      <c r="AQ78">
        <f>1/1.1^24</f>
        <v>0.10152559799477048</v>
      </c>
      <c r="AS78">
        <f>1/1.1^24</f>
        <v>0.10152559799477048</v>
      </c>
      <c r="AU78">
        <f>1/1.1^24</f>
        <v>0.10152559799477048</v>
      </c>
      <c r="AW78">
        <f>1/1.1^24</f>
        <v>0.10152559799477048</v>
      </c>
      <c r="AY78">
        <f>1/1.1^24</f>
        <v>0.10152559799477048</v>
      </c>
      <c r="BA78">
        <f>1/1.1^24</f>
        <v>0.10152559799477048</v>
      </c>
    </row>
    <row r="79" spans="12:53" x14ac:dyDescent="0.2">
      <c r="Z79">
        <f>1/1.1^25</f>
        <v>9.2295998177064048E-2</v>
      </c>
      <c r="AB79">
        <f>1/1.1^25</f>
        <v>9.2295998177064048E-2</v>
      </c>
      <c r="AD79">
        <f>1/1.1^25</f>
        <v>9.2295998177064048E-2</v>
      </c>
      <c r="AF79">
        <f>1/1.1^25</f>
        <v>9.2295998177064048E-2</v>
      </c>
      <c r="AH79">
        <f>1/1.1^25</f>
        <v>9.2295998177064048E-2</v>
      </c>
      <c r="AJ79">
        <f>1/1.1^25</f>
        <v>9.2295998177064048E-2</v>
      </c>
      <c r="AL79">
        <f>1/1.1^25</f>
        <v>9.2295998177064048E-2</v>
      </c>
      <c r="AN79">
        <f>1/1.1^25</f>
        <v>9.2295998177064048E-2</v>
      </c>
      <c r="AP79">
        <f>1/1.1^25</f>
        <v>9.2295998177064048E-2</v>
      </c>
      <c r="AR79">
        <f>1/1.1^25</f>
        <v>9.2295998177064048E-2</v>
      </c>
      <c r="AT79">
        <f>1/1.1^25</f>
        <v>9.2295998177064048E-2</v>
      </c>
      <c r="AV79">
        <f>1/1.1^25</f>
        <v>9.2295998177064048E-2</v>
      </c>
      <c r="AX79">
        <f>1/1.1^25</f>
        <v>9.2295998177064048E-2</v>
      </c>
      <c r="AZ79">
        <f>1/1.1^25</f>
        <v>9.2295998177064048E-2</v>
      </c>
    </row>
    <row r="80" spans="12:53" x14ac:dyDescent="0.2">
      <c r="AA80">
        <f>1/1.1^26</f>
        <v>8.3905452888240042E-2</v>
      </c>
      <c r="AC80">
        <f>1/1.1^26</f>
        <v>8.3905452888240042E-2</v>
      </c>
      <c r="AE80">
        <f>1/1.1^26</f>
        <v>8.3905452888240042E-2</v>
      </c>
      <c r="AG80">
        <f>1/1.1^26</f>
        <v>8.3905452888240042E-2</v>
      </c>
      <c r="AI80">
        <f>1/1.1^26</f>
        <v>8.3905452888240042E-2</v>
      </c>
      <c r="AK80">
        <f>1/1.1^26</f>
        <v>8.3905452888240042E-2</v>
      </c>
      <c r="AM80">
        <f>1/1.1^26</f>
        <v>8.3905452888240042E-2</v>
      </c>
      <c r="AO80">
        <f>1/1.1^26</f>
        <v>8.3905452888240042E-2</v>
      </c>
      <c r="AQ80">
        <f>1/1.1^26</f>
        <v>8.3905452888240042E-2</v>
      </c>
      <c r="AS80">
        <f>1/1.1^26</f>
        <v>8.3905452888240042E-2</v>
      </c>
      <c r="AU80">
        <f>1/1.1^26</f>
        <v>8.3905452888240042E-2</v>
      </c>
      <c r="AW80">
        <f>1/1.1^26</f>
        <v>8.3905452888240042E-2</v>
      </c>
      <c r="AY80">
        <f>1/1.1^26</f>
        <v>8.3905452888240042E-2</v>
      </c>
      <c r="BA80">
        <f>1/1.1^26</f>
        <v>8.3905452888240042E-2</v>
      </c>
    </row>
    <row r="81" spans="28:53" x14ac:dyDescent="0.2">
      <c r="AB81">
        <f>1/1.1^27</f>
        <v>7.6277684443854576E-2</v>
      </c>
      <c r="AD81">
        <f>1/1.1^27</f>
        <v>7.6277684443854576E-2</v>
      </c>
      <c r="AF81">
        <f>1/1.1^27</f>
        <v>7.6277684443854576E-2</v>
      </c>
      <c r="AH81">
        <f>1/1.1^27</f>
        <v>7.6277684443854576E-2</v>
      </c>
      <c r="AJ81">
        <f>1/1.1^27</f>
        <v>7.6277684443854576E-2</v>
      </c>
      <c r="AL81">
        <f>1/1.1^27</f>
        <v>7.6277684443854576E-2</v>
      </c>
      <c r="AN81">
        <f>1/1.1^27</f>
        <v>7.6277684443854576E-2</v>
      </c>
      <c r="AP81">
        <f>1/1.1^27</f>
        <v>7.6277684443854576E-2</v>
      </c>
      <c r="AR81">
        <f>1/1.1^27</f>
        <v>7.6277684443854576E-2</v>
      </c>
      <c r="AT81">
        <f>1/1.1^27</f>
        <v>7.6277684443854576E-2</v>
      </c>
      <c r="AV81">
        <f>1/1.1^27</f>
        <v>7.6277684443854576E-2</v>
      </c>
      <c r="AX81">
        <f>1/1.1^27</f>
        <v>7.6277684443854576E-2</v>
      </c>
      <c r="AZ81">
        <f>1/1.1^27</f>
        <v>7.6277684443854576E-2</v>
      </c>
    </row>
    <row r="82" spans="28:53" x14ac:dyDescent="0.2">
      <c r="AC82">
        <f>1/1.1^28</f>
        <v>6.9343349494413245E-2</v>
      </c>
      <c r="AE82">
        <f>1/1.1^28</f>
        <v>6.9343349494413245E-2</v>
      </c>
      <c r="AG82">
        <f>1/1.1^28</f>
        <v>6.9343349494413245E-2</v>
      </c>
      <c r="AI82">
        <f>1/1.1^28</f>
        <v>6.9343349494413245E-2</v>
      </c>
      <c r="AK82">
        <f>1/1.1^28</f>
        <v>6.9343349494413245E-2</v>
      </c>
      <c r="AM82">
        <f>1/1.1^28</f>
        <v>6.9343349494413245E-2</v>
      </c>
      <c r="AO82">
        <f>1/1.1^28</f>
        <v>6.9343349494413245E-2</v>
      </c>
      <c r="AQ82">
        <f>1/1.1^28</f>
        <v>6.9343349494413245E-2</v>
      </c>
      <c r="AS82">
        <f>1/1.1^28</f>
        <v>6.9343349494413245E-2</v>
      </c>
      <c r="AU82">
        <f>1/1.1^28</f>
        <v>6.9343349494413245E-2</v>
      </c>
      <c r="AW82">
        <f>1/1.1^28</f>
        <v>6.9343349494413245E-2</v>
      </c>
      <c r="AY82">
        <f>1/1.1^28</f>
        <v>6.9343349494413245E-2</v>
      </c>
      <c r="BA82">
        <f>1/1.1^28</f>
        <v>6.9343349494413245E-2</v>
      </c>
    </row>
    <row r="83" spans="28:53" x14ac:dyDescent="0.2">
      <c r="AD83">
        <f>1/1.1^29</f>
        <v>6.3039408631284766E-2</v>
      </c>
      <c r="AF83">
        <f>1/1.1^29</f>
        <v>6.3039408631284766E-2</v>
      </c>
      <c r="AH83">
        <f>1/1.1^29</f>
        <v>6.3039408631284766E-2</v>
      </c>
      <c r="AJ83">
        <f>1/1.1^29</f>
        <v>6.3039408631284766E-2</v>
      </c>
      <c r="AL83">
        <f>1/1.1^29</f>
        <v>6.3039408631284766E-2</v>
      </c>
      <c r="AN83">
        <f>1/1.1^29</f>
        <v>6.3039408631284766E-2</v>
      </c>
      <c r="AP83">
        <f>1/1.1^29</f>
        <v>6.3039408631284766E-2</v>
      </c>
      <c r="AR83">
        <f>1/1.1^29</f>
        <v>6.3039408631284766E-2</v>
      </c>
      <c r="AT83">
        <f>1/1.1^29</f>
        <v>6.3039408631284766E-2</v>
      </c>
      <c r="AV83">
        <f>1/1.1^29</f>
        <v>6.3039408631284766E-2</v>
      </c>
      <c r="AX83">
        <f>1/1.1^29</f>
        <v>6.3039408631284766E-2</v>
      </c>
      <c r="AZ83">
        <f>1/1.1^29</f>
        <v>6.3039408631284766E-2</v>
      </c>
    </row>
    <row r="84" spans="28:53" x14ac:dyDescent="0.2">
      <c r="AE84">
        <f>1/1.1^30</f>
        <v>5.7308553301167964E-2</v>
      </c>
      <c r="AG84">
        <f>1/1.1^30</f>
        <v>5.7308553301167964E-2</v>
      </c>
      <c r="AI84">
        <f>1/1.1^30</f>
        <v>5.7308553301167964E-2</v>
      </c>
      <c r="AK84">
        <f>1/1.1^30</f>
        <v>5.7308553301167964E-2</v>
      </c>
      <c r="AM84">
        <f>1/1.1^30</f>
        <v>5.7308553301167964E-2</v>
      </c>
      <c r="AO84">
        <f>1/1.1^30</f>
        <v>5.7308553301167964E-2</v>
      </c>
      <c r="AQ84">
        <f>1/1.1^30</f>
        <v>5.7308553301167964E-2</v>
      </c>
      <c r="AS84">
        <f>1/1.1^30</f>
        <v>5.7308553301167964E-2</v>
      </c>
      <c r="AU84">
        <f>1/1.1^30</f>
        <v>5.7308553301167964E-2</v>
      </c>
      <c r="AW84">
        <f>1/1.1^30</f>
        <v>5.7308553301167964E-2</v>
      </c>
      <c r="AY84">
        <f>1/1.1^30</f>
        <v>5.7308553301167964E-2</v>
      </c>
      <c r="BA84">
        <f>1/1.1^30</f>
        <v>5.7308553301167964E-2</v>
      </c>
    </row>
    <row r="85" spans="28:53" x14ac:dyDescent="0.2">
      <c r="AF85">
        <f>1/1.1^31</f>
        <v>5.2098684819243603E-2</v>
      </c>
      <c r="AH85">
        <f>1/1.1^31</f>
        <v>5.2098684819243603E-2</v>
      </c>
      <c r="AJ85">
        <f>1/1.1^31</f>
        <v>5.2098684819243603E-2</v>
      </c>
      <c r="AL85">
        <f>1/1.1^31</f>
        <v>5.2098684819243603E-2</v>
      </c>
      <c r="AN85">
        <f>1/1.1^31</f>
        <v>5.2098684819243603E-2</v>
      </c>
      <c r="AP85">
        <f>1/1.1^31</f>
        <v>5.2098684819243603E-2</v>
      </c>
      <c r="AR85">
        <f>1/1.1^31</f>
        <v>5.2098684819243603E-2</v>
      </c>
      <c r="AT85">
        <f>1/1.1^31</f>
        <v>5.2098684819243603E-2</v>
      </c>
      <c r="AV85">
        <f>1/1.1^31</f>
        <v>5.2098684819243603E-2</v>
      </c>
      <c r="AX85">
        <f>1/1.1^31</f>
        <v>5.2098684819243603E-2</v>
      </c>
      <c r="AZ85">
        <f>1/1.1^31</f>
        <v>5.2098684819243603E-2</v>
      </c>
    </row>
    <row r="86" spans="28:53" x14ac:dyDescent="0.2">
      <c r="AG86">
        <f>1/1.1^32</f>
        <v>4.7362440744766907E-2</v>
      </c>
      <c r="AI86">
        <f>1/1.1^32</f>
        <v>4.7362440744766907E-2</v>
      </c>
      <c r="AK86">
        <f>1/1.1^32</f>
        <v>4.7362440744766907E-2</v>
      </c>
      <c r="AM86">
        <f>1/1.1^32</f>
        <v>4.7362440744766907E-2</v>
      </c>
      <c r="AO86">
        <f>1/1.1^32</f>
        <v>4.7362440744766907E-2</v>
      </c>
      <c r="AQ86">
        <f>1/1.1^32</f>
        <v>4.7362440744766907E-2</v>
      </c>
      <c r="AS86">
        <f>1/1.1^32</f>
        <v>4.7362440744766907E-2</v>
      </c>
      <c r="AU86">
        <f>1/1.1^32</f>
        <v>4.7362440744766907E-2</v>
      </c>
      <c r="AW86">
        <f>1/1.1^32</f>
        <v>4.7362440744766907E-2</v>
      </c>
      <c r="AY86">
        <f>1/1.1^32</f>
        <v>4.7362440744766907E-2</v>
      </c>
      <c r="BA86">
        <f>1/1.1^32</f>
        <v>4.7362440744766907E-2</v>
      </c>
    </row>
    <row r="87" spans="28:53" x14ac:dyDescent="0.2">
      <c r="AH87">
        <f>1/1.1^33</f>
        <v>4.3056764313424457E-2</v>
      </c>
      <c r="AJ87">
        <f>1/1.1^33</f>
        <v>4.3056764313424457E-2</v>
      </c>
      <c r="AL87">
        <f>1/1.1^33</f>
        <v>4.3056764313424457E-2</v>
      </c>
      <c r="AN87">
        <f>1/1.1^33</f>
        <v>4.3056764313424457E-2</v>
      </c>
      <c r="AP87">
        <f>1/1.1^33</f>
        <v>4.3056764313424457E-2</v>
      </c>
      <c r="AR87">
        <f>1/1.1^33</f>
        <v>4.3056764313424457E-2</v>
      </c>
      <c r="AT87">
        <f>1/1.1^33</f>
        <v>4.3056764313424457E-2</v>
      </c>
      <c r="AV87">
        <f>1/1.1^33</f>
        <v>4.3056764313424457E-2</v>
      </c>
      <c r="AX87">
        <f>1/1.1^33</f>
        <v>4.3056764313424457E-2</v>
      </c>
      <c r="AZ87">
        <f>1/1.1^33</f>
        <v>4.3056764313424457E-2</v>
      </c>
    </row>
    <row r="88" spans="28:53" x14ac:dyDescent="0.2">
      <c r="AI88">
        <f>1/1.1^34</f>
        <v>3.9142513012204054E-2</v>
      </c>
      <c r="AK88">
        <f>1/1.1^34</f>
        <v>3.9142513012204054E-2</v>
      </c>
      <c r="AM88">
        <f>1/1.1^34</f>
        <v>3.9142513012204054E-2</v>
      </c>
      <c r="AO88">
        <f>1/1.1^34</f>
        <v>3.9142513012204054E-2</v>
      </c>
      <c r="AQ88">
        <f>1/1.1^34</f>
        <v>3.9142513012204054E-2</v>
      </c>
      <c r="AS88">
        <f>1/1.1^34</f>
        <v>3.9142513012204054E-2</v>
      </c>
      <c r="AU88">
        <f>1/1.1^34</f>
        <v>3.9142513012204054E-2</v>
      </c>
      <c r="AW88">
        <f>1/1.1^34</f>
        <v>3.9142513012204054E-2</v>
      </c>
      <c r="AY88">
        <f>1/1.1^34</f>
        <v>3.9142513012204054E-2</v>
      </c>
      <c r="BA88">
        <f>1/1.1^34</f>
        <v>3.9142513012204054E-2</v>
      </c>
    </row>
    <row r="89" spans="28:53" x14ac:dyDescent="0.2">
      <c r="AJ89">
        <f>1/1.1^35</f>
        <v>3.5584102738367311E-2</v>
      </c>
      <c r="AL89">
        <f>1/1.1^35</f>
        <v>3.5584102738367311E-2</v>
      </c>
      <c r="AN89">
        <f>1/1.1^35</f>
        <v>3.5584102738367311E-2</v>
      </c>
      <c r="AP89">
        <f>1/1.1^35</f>
        <v>3.5584102738367311E-2</v>
      </c>
      <c r="AR89">
        <f>1/1.1^35</f>
        <v>3.5584102738367311E-2</v>
      </c>
      <c r="AT89">
        <f>1/1.1^35</f>
        <v>3.5584102738367311E-2</v>
      </c>
      <c r="AV89">
        <f>1/1.1^35</f>
        <v>3.5584102738367311E-2</v>
      </c>
      <c r="AX89">
        <f>1/1.1^35</f>
        <v>3.5584102738367311E-2</v>
      </c>
      <c r="AZ89">
        <f>1/1.1^35</f>
        <v>3.5584102738367311E-2</v>
      </c>
    </row>
    <row r="90" spans="28:53" x14ac:dyDescent="0.2">
      <c r="AK90">
        <f>1/1.1^36</f>
        <v>3.2349184307606652E-2</v>
      </c>
      <c r="AM90">
        <f>1/1.1^36</f>
        <v>3.2349184307606652E-2</v>
      </c>
      <c r="AO90">
        <f>1/1.1^36</f>
        <v>3.2349184307606652E-2</v>
      </c>
      <c r="AQ90">
        <f>1/1.1^36</f>
        <v>3.2349184307606652E-2</v>
      </c>
      <c r="AS90">
        <f>1/1.1^36</f>
        <v>3.2349184307606652E-2</v>
      </c>
      <c r="AU90">
        <f>1/1.1^36</f>
        <v>3.2349184307606652E-2</v>
      </c>
      <c r="AW90">
        <f>1/1.1^36</f>
        <v>3.2349184307606652E-2</v>
      </c>
      <c r="AY90">
        <f>1/1.1^36</f>
        <v>3.2349184307606652E-2</v>
      </c>
      <c r="BA90">
        <f>1/1.1^36</f>
        <v>3.2349184307606652E-2</v>
      </c>
    </row>
    <row r="91" spans="28:53" x14ac:dyDescent="0.2">
      <c r="AL91">
        <f>1/1.1^37</f>
        <v>2.94083493705515E-2</v>
      </c>
      <c r="AN91">
        <f>1/1.1^37</f>
        <v>2.94083493705515E-2</v>
      </c>
      <c r="AP91">
        <f>1/1.1^37</f>
        <v>2.94083493705515E-2</v>
      </c>
      <c r="AR91">
        <f>1/1.1^37</f>
        <v>2.94083493705515E-2</v>
      </c>
      <c r="AT91">
        <f>1/1.1^37</f>
        <v>2.94083493705515E-2</v>
      </c>
      <c r="AV91">
        <f>1/1.1^37</f>
        <v>2.94083493705515E-2</v>
      </c>
      <c r="AX91">
        <f>1/1.1^37</f>
        <v>2.94083493705515E-2</v>
      </c>
      <c r="AZ91">
        <f>1/1.1^37</f>
        <v>2.94083493705515E-2</v>
      </c>
    </row>
    <row r="92" spans="28:53" x14ac:dyDescent="0.2">
      <c r="AM92">
        <f>1/1.1^38</f>
        <v>2.6734863064137721E-2</v>
      </c>
      <c r="AO92">
        <f>1/1.1^38</f>
        <v>2.6734863064137721E-2</v>
      </c>
      <c r="AQ92">
        <f>1/1.1^38</f>
        <v>2.6734863064137721E-2</v>
      </c>
      <c r="AS92">
        <f>1/1.1^38</f>
        <v>2.6734863064137721E-2</v>
      </c>
      <c r="AU92">
        <f>1/1.1^38</f>
        <v>2.6734863064137721E-2</v>
      </c>
      <c r="AW92">
        <f>1/1.1^38</f>
        <v>2.6734863064137721E-2</v>
      </c>
      <c r="AY92">
        <f>1/1.1^38</f>
        <v>2.6734863064137721E-2</v>
      </c>
      <c r="BA92">
        <f>1/1.1^38</f>
        <v>2.6734863064137721E-2</v>
      </c>
    </row>
    <row r="93" spans="28:53" x14ac:dyDescent="0.2">
      <c r="AN93">
        <f>1/1.1^39</f>
        <v>2.4304420967397926E-2</v>
      </c>
      <c r="AP93">
        <f>1/1.1^39</f>
        <v>2.4304420967397926E-2</v>
      </c>
      <c r="AR93">
        <f>1/1.1^39</f>
        <v>2.4304420967397926E-2</v>
      </c>
      <c r="AT93">
        <f>1/1.1^39</f>
        <v>2.4304420967397926E-2</v>
      </c>
      <c r="AV93">
        <f>1/1.1^39</f>
        <v>2.4304420967397926E-2</v>
      </c>
      <c r="AX93">
        <f>1/1.1^39</f>
        <v>2.4304420967397926E-2</v>
      </c>
      <c r="AZ93">
        <f>1/1.1^39</f>
        <v>2.4304420967397926E-2</v>
      </c>
    </row>
    <row r="94" spans="28:53" x14ac:dyDescent="0.2">
      <c r="AO94">
        <f>1/1.1^40</f>
        <v>2.2094928152179935E-2</v>
      </c>
      <c r="AQ94">
        <f>1/1.1^40</f>
        <v>2.2094928152179935E-2</v>
      </c>
      <c r="AS94">
        <f>1/1.1^40</f>
        <v>2.2094928152179935E-2</v>
      </c>
      <c r="AU94">
        <f>1/1.1^40</f>
        <v>2.2094928152179935E-2</v>
      </c>
      <c r="AW94">
        <f>1/1.1^40</f>
        <v>2.2094928152179935E-2</v>
      </c>
      <c r="AY94">
        <f>1/1.1^40</f>
        <v>2.2094928152179935E-2</v>
      </c>
      <c r="BA94">
        <f>1/1.1^40</f>
        <v>2.2094928152179935E-2</v>
      </c>
    </row>
    <row r="95" spans="28:53" x14ac:dyDescent="0.2">
      <c r="AP95">
        <f>1/1.1^41</f>
        <v>2.0086298320163575E-2</v>
      </c>
      <c r="AR95">
        <f>1/1.1^41</f>
        <v>2.0086298320163575E-2</v>
      </c>
      <c r="AT95">
        <f>1/1.1^41</f>
        <v>2.0086298320163575E-2</v>
      </c>
      <c r="AV95">
        <f>1/1.1^41</f>
        <v>2.0086298320163575E-2</v>
      </c>
      <c r="AX95">
        <f>1/1.1^41</f>
        <v>2.0086298320163575E-2</v>
      </c>
      <c r="AZ95">
        <f>1/1.1^41</f>
        <v>2.0086298320163575E-2</v>
      </c>
    </row>
    <row r="96" spans="28:53" x14ac:dyDescent="0.2">
      <c r="AQ96">
        <f>1/1.1^42</f>
        <v>1.8260271200148705E-2</v>
      </c>
      <c r="AS96">
        <f>1/1.1^42</f>
        <v>1.8260271200148705E-2</v>
      </c>
      <c r="AU96">
        <f>1/1.1^42</f>
        <v>1.8260271200148705E-2</v>
      </c>
      <c r="AW96">
        <f>1/1.1^42</f>
        <v>1.8260271200148705E-2</v>
      </c>
      <c r="AY96">
        <f>1/1.1^42</f>
        <v>1.8260271200148705E-2</v>
      </c>
      <c r="BA96">
        <f>1/1.1^42</f>
        <v>1.8260271200148705E-2</v>
      </c>
    </row>
    <row r="97" spans="44:53" x14ac:dyDescent="0.2">
      <c r="AR97">
        <f>1/1.1^43</f>
        <v>1.6600246545589729E-2</v>
      </c>
      <c r="AT97">
        <f>1/1.1^43</f>
        <v>1.6600246545589729E-2</v>
      </c>
      <c r="AV97">
        <f>1/1.1^43</f>
        <v>1.6600246545589729E-2</v>
      </c>
      <c r="AX97">
        <f>1/1.1^43</f>
        <v>1.6600246545589729E-2</v>
      </c>
      <c r="AZ97">
        <f>1/1.1^43</f>
        <v>1.6600246545589729E-2</v>
      </c>
    </row>
    <row r="98" spans="44:53" x14ac:dyDescent="0.2">
      <c r="AS98">
        <f>1/1.1^44</f>
        <v>1.5091133223263388E-2</v>
      </c>
      <c r="AU98">
        <f>1/1.1^44</f>
        <v>1.5091133223263388E-2</v>
      </c>
      <c r="AW98">
        <f>1/1.1^44</f>
        <v>1.5091133223263388E-2</v>
      </c>
      <c r="AY98">
        <f>1/1.1^44</f>
        <v>1.5091133223263388E-2</v>
      </c>
      <c r="BA98">
        <f>1/1.1^44</f>
        <v>1.5091133223263388E-2</v>
      </c>
    </row>
    <row r="99" spans="44:53" x14ac:dyDescent="0.2">
      <c r="AT99">
        <f>1/1.1^45</f>
        <v>1.3719212021148534E-2</v>
      </c>
      <c r="AV99">
        <f>1/1.1^45</f>
        <v>1.3719212021148534E-2</v>
      </c>
      <c r="AX99">
        <f>1/1.1^45</f>
        <v>1.3719212021148534E-2</v>
      </c>
      <c r="AZ99">
        <f>1/1.1^45</f>
        <v>1.3719212021148534E-2</v>
      </c>
    </row>
    <row r="100" spans="44:53" x14ac:dyDescent="0.2">
      <c r="AU100">
        <f>1/1.1^46</f>
        <v>1.2472010928316847E-2</v>
      </c>
      <c r="AW100">
        <f>1/1.1^46</f>
        <v>1.2472010928316847E-2</v>
      </c>
      <c r="AY100">
        <f>1/1.1^46</f>
        <v>1.2472010928316847E-2</v>
      </c>
      <c r="BA100">
        <f>1/1.1^46</f>
        <v>1.2472010928316847E-2</v>
      </c>
    </row>
    <row r="101" spans="44:53" x14ac:dyDescent="0.2">
      <c r="AV101">
        <f>1/1.1^47</f>
        <v>1.1338191753015316E-2</v>
      </c>
      <c r="AX101">
        <f>1/1.1^47</f>
        <v>1.1338191753015316E-2</v>
      </c>
      <c r="AZ101">
        <f>1/1.1^47</f>
        <v>1.1338191753015316E-2</v>
      </c>
    </row>
    <row r="102" spans="44:53" x14ac:dyDescent="0.2">
      <c r="AW102">
        <f>1/1.1^48</f>
        <v>1.0307447048195742E-2</v>
      </c>
      <c r="AY102">
        <f>1/1.1^48</f>
        <v>1.0307447048195742E-2</v>
      </c>
      <c r="BA102">
        <f>1/1.1^48</f>
        <v>1.0307447048195742E-2</v>
      </c>
    </row>
    <row r="103" spans="44:53" x14ac:dyDescent="0.2">
      <c r="AX103">
        <f>1/1.1^49</f>
        <v>9.3704064074506734E-3</v>
      </c>
      <c r="AZ103">
        <f>1/1.1^49</f>
        <v>9.3704064074506734E-3</v>
      </c>
    </row>
    <row r="104" spans="44:53" x14ac:dyDescent="0.2">
      <c r="AY104">
        <f>1/1.1^50</f>
        <v>8.5185512795006111E-3</v>
      </c>
      <c r="BA104">
        <f>1/1.1^50</f>
        <v>8.5185512795006111E-3</v>
      </c>
    </row>
    <row r="105" spans="44:53" x14ac:dyDescent="0.2">
      <c r="AZ105">
        <f>1/1.1^51</f>
        <v>7.744137526818737E-3</v>
      </c>
    </row>
    <row r="106" spans="44:53" x14ac:dyDescent="0.2">
      <c r="BA106">
        <f>1/1.1^52</f>
        <v>7.0401250243806697E-3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B1BA-3E51-E848-A883-4835A2A40923}">
  <dimension ref="A1:BA106"/>
  <sheetViews>
    <sheetView zoomScale="70" zoomScaleNormal="70" workbookViewId="0">
      <selection activeCell="A2" sqref="A2"/>
    </sheetView>
  </sheetViews>
  <sheetFormatPr baseColWidth="10" defaultColWidth="11" defaultRowHeight="16" x14ac:dyDescent="0.2"/>
  <cols>
    <col min="1" max="16384" width="11" style="3"/>
  </cols>
  <sheetData>
    <row r="1" spans="1:53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</row>
    <row r="2" spans="1:53" x14ac:dyDescent="0.2">
      <c r="A2" s="15" t="s">
        <v>65</v>
      </c>
      <c r="B2" s="11"/>
      <c r="C2" s="12"/>
      <c r="D2" s="12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>
        <v>0</v>
      </c>
    </row>
    <row r="3" spans="1:53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>
        <f>(BA2+BA4)/2</f>
        <v>0</v>
      </c>
      <c r="BA3" s="10"/>
    </row>
    <row r="4" spans="1:53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>
        <f>(AZ3+AZ5)/2</f>
        <v>0</v>
      </c>
      <c r="AZ4" s="10"/>
      <c r="BA4" s="10">
        <v>0</v>
      </c>
    </row>
    <row r="5" spans="1:53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>
        <f>(AY4+AY6)/2</f>
        <v>0</v>
      </c>
      <c r="AY5" s="10"/>
      <c r="AZ5" s="10">
        <f>(BA4+BA6)/2</f>
        <v>0</v>
      </c>
      <c r="BA5" s="10"/>
    </row>
    <row r="6" spans="1:53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>
        <f>(AX5+AX7)/2</f>
        <v>0</v>
      </c>
      <c r="AX6" s="10"/>
      <c r="AY6" s="10">
        <f>(AZ5+AZ7)/2</f>
        <v>0</v>
      </c>
      <c r="AZ6" s="10"/>
      <c r="BA6" s="10">
        <v>0</v>
      </c>
    </row>
    <row r="7" spans="1:53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>
        <f>(AW6+AW8)/2</f>
        <v>0</v>
      </c>
      <c r="AW7" s="10"/>
      <c r="AX7" s="10">
        <f>(AY6+AY8)/2</f>
        <v>0</v>
      </c>
      <c r="AY7" s="10"/>
      <c r="AZ7" s="10">
        <f>(BA6+BA8)/2</f>
        <v>0</v>
      </c>
      <c r="BA7" s="10"/>
    </row>
    <row r="8" spans="1:53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>
        <f>(AV7+AV9)/2</f>
        <v>0</v>
      </c>
      <c r="AV8" s="10"/>
      <c r="AW8" s="10">
        <f>(AX7+AX9)/2</f>
        <v>0</v>
      </c>
      <c r="AX8" s="10"/>
      <c r="AY8" s="10">
        <f>(AZ7+AZ9)/2</f>
        <v>0</v>
      </c>
      <c r="AZ8" s="10"/>
      <c r="BA8" s="10">
        <v>0</v>
      </c>
    </row>
    <row r="9" spans="1:53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>
        <f>(AU8+AU10)/2</f>
        <v>0</v>
      </c>
      <c r="AU9" s="10"/>
      <c r="AV9" s="10">
        <f>(AW8+AW10)/2</f>
        <v>0</v>
      </c>
      <c r="AW9" s="10"/>
      <c r="AX9" s="10">
        <f>(AY8+AY10)/2</f>
        <v>0</v>
      </c>
      <c r="AY9" s="10"/>
      <c r="AZ9" s="10">
        <f>(BA8+BA10)/2</f>
        <v>0</v>
      </c>
      <c r="BA9" s="10"/>
    </row>
    <row r="10" spans="1:53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>
        <f>(AT9+AT11)/2</f>
        <v>0</v>
      </c>
      <c r="AT10" s="10"/>
      <c r="AU10" s="10">
        <f>(AV9+AV11)/2</f>
        <v>0</v>
      </c>
      <c r="AV10" s="10"/>
      <c r="AW10" s="10">
        <f>(AX9+AX11)/2</f>
        <v>0</v>
      </c>
      <c r="AX10" s="10"/>
      <c r="AY10" s="10">
        <f>(AZ9+AZ11)/2</f>
        <v>0</v>
      </c>
      <c r="AZ10" s="10"/>
      <c r="BA10" s="10">
        <v>0</v>
      </c>
    </row>
    <row r="11" spans="1:53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>
        <f>(AS10+AS12)/2</f>
        <v>0</v>
      </c>
      <c r="AS11" s="10"/>
      <c r="AT11" s="10">
        <f>(AU10+AU12)/2</f>
        <v>0</v>
      </c>
      <c r="AU11" s="10"/>
      <c r="AV11" s="10">
        <f>(AW10+AW12)/2</f>
        <v>0</v>
      </c>
      <c r="AW11" s="10"/>
      <c r="AX11" s="10">
        <f>(AY10+AY12)/2</f>
        <v>0</v>
      </c>
      <c r="AY11" s="10"/>
      <c r="AZ11" s="10">
        <f>(BA10+BA12)/2</f>
        <v>0</v>
      </c>
      <c r="BA11" s="10"/>
    </row>
    <row r="12" spans="1:53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>
        <f>(AR11+AR13)/2</f>
        <v>0</v>
      </c>
      <c r="AR12" s="10"/>
      <c r="AS12" s="10">
        <f>(AT11+AT13)/2</f>
        <v>0</v>
      </c>
      <c r="AT12" s="10"/>
      <c r="AU12" s="10">
        <f>(AV11+AV13)/2</f>
        <v>0</v>
      </c>
      <c r="AV12" s="10"/>
      <c r="AW12" s="10">
        <f>(AX11+AX13)/2</f>
        <v>0</v>
      </c>
      <c r="AX12" s="10"/>
      <c r="AY12" s="10">
        <f>(AZ11+AZ13)/2</f>
        <v>0</v>
      </c>
      <c r="AZ12" s="10"/>
      <c r="BA12" s="10">
        <v>0</v>
      </c>
    </row>
    <row r="13" spans="1:53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>
        <f>(AQ12+AQ14)/2</f>
        <v>0</v>
      </c>
      <c r="AQ13" s="10"/>
      <c r="AR13" s="10">
        <f>(AS12+AS14)/2</f>
        <v>0</v>
      </c>
      <c r="AS13" s="10"/>
      <c r="AT13" s="10">
        <f>(AU12+AU14)/2</f>
        <v>0</v>
      </c>
      <c r="AU13" s="10"/>
      <c r="AV13" s="10">
        <f>(AW12+AW14)/2</f>
        <v>0</v>
      </c>
      <c r="AW13" s="10"/>
      <c r="AX13" s="10">
        <f>(AY12+AY14)/2</f>
        <v>0</v>
      </c>
      <c r="AY13" s="10"/>
      <c r="AZ13" s="10">
        <f>(BA12+BA14)/2</f>
        <v>0</v>
      </c>
      <c r="BA13" s="10"/>
    </row>
    <row r="14" spans="1:53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>
        <f>(AP13+AP15)/2</f>
        <v>0</v>
      </c>
      <c r="AP14" s="10"/>
      <c r="AQ14" s="10">
        <f>(AR13+AR15)/2</f>
        <v>0</v>
      </c>
      <c r="AR14" s="10"/>
      <c r="AS14" s="10">
        <f>(AT13+AT15)/2</f>
        <v>0</v>
      </c>
      <c r="AT14" s="10"/>
      <c r="AU14" s="10">
        <f>(AV13+AV15)/2</f>
        <v>0</v>
      </c>
      <c r="AV14" s="10"/>
      <c r="AW14" s="10">
        <f>(AX13+AX15)/2</f>
        <v>0</v>
      </c>
      <c r="AX14" s="10"/>
      <c r="AY14" s="10">
        <f>(AZ13+AZ15)/2</f>
        <v>0</v>
      </c>
      <c r="AZ14" s="10"/>
      <c r="BA14" s="10">
        <v>0</v>
      </c>
    </row>
    <row r="15" spans="1:53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>
        <f>(AO14+AO16)/2</f>
        <v>0</v>
      </c>
      <c r="AO15" s="10"/>
      <c r="AP15" s="10">
        <f>(AQ14+AQ16)/2</f>
        <v>0</v>
      </c>
      <c r="AQ15" s="10"/>
      <c r="AR15" s="10">
        <f>(AS14+AS16)/2</f>
        <v>0</v>
      </c>
      <c r="AS15" s="10"/>
      <c r="AT15" s="10">
        <f>(AU14+AU16)/2</f>
        <v>0</v>
      </c>
      <c r="AU15" s="10"/>
      <c r="AV15" s="10">
        <f>(AW14+AW16)/2</f>
        <v>0</v>
      </c>
      <c r="AW15" s="10"/>
      <c r="AX15" s="10">
        <f>(AY14+AY16)/2</f>
        <v>0</v>
      </c>
      <c r="AY15" s="10"/>
      <c r="AZ15" s="10">
        <f>(BA14+BA16)/2</f>
        <v>0</v>
      </c>
      <c r="BA15" s="10"/>
    </row>
    <row r="16" spans="1:53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>
        <f>(AN15+AN17)/2</f>
        <v>0</v>
      </c>
      <c r="AN16" s="10"/>
      <c r="AO16" s="10">
        <f>(AP15+AP17)/2</f>
        <v>0</v>
      </c>
      <c r="AP16" s="10"/>
      <c r="AQ16" s="10">
        <f>(AR15+AR17)/2</f>
        <v>0</v>
      </c>
      <c r="AR16" s="10"/>
      <c r="AS16" s="10">
        <f>(AT15+AT17)/2</f>
        <v>0</v>
      </c>
      <c r="AT16" s="10"/>
      <c r="AU16" s="10">
        <f>(AV15+AV17)/2</f>
        <v>0</v>
      </c>
      <c r="AV16" s="10"/>
      <c r="AW16" s="10">
        <f>(AX15+AX17)/2</f>
        <v>0</v>
      </c>
      <c r="AX16" s="10"/>
      <c r="AY16" s="10">
        <f>(AZ15+AZ17)/2</f>
        <v>0</v>
      </c>
      <c r="AZ16" s="10"/>
      <c r="BA16" s="10">
        <v>0</v>
      </c>
    </row>
    <row r="17" spans="1:53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>
        <f>(AM16+AM18)/2</f>
        <v>0</v>
      </c>
      <c r="AM17" s="10"/>
      <c r="AN17" s="10">
        <f>(AO16+AO18)/2</f>
        <v>0</v>
      </c>
      <c r="AO17" s="10"/>
      <c r="AP17" s="10">
        <f>(AQ16+AQ18)/2</f>
        <v>0</v>
      </c>
      <c r="AQ17" s="10"/>
      <c r="AR17" s="10">
        <f>(AS16+AS18)/2</f>
        <v>0</v>
      </c>
      <c r="AS17" s="10"/>
      <c r="AT17" s="10">
        <f>(AU16+AU18)/2</f>
        <v>0</v>
      </c>
      <c r="AU17" s="10"/>
      <c r="AV17" s="10">
        <f>(AW16+AW18)/2</f>
        <v>0</v>
      </c>
      <c r="AW17" s="10"/>
      <c r="AX17" s="10">
        <f>(AY16+AY18)/2</f>
        <v>0</v>
      </c>
      <c r="AY17" s="10"/>
      <c r="AZ17" s="10">
        <f>(BA16+BA18)/2</f>
        <v>0</v>
      </c>
      <c r="BA17" s="10"/>
    </row>
    <row r="18" spans="1:53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>
        <f>(AL17+AL19)/2</f>
        <v>0</v>
      </c>
      <c r="AL18" s="10"/>
      <c r="AM18" s="10">
        <f>(AN17+AN19)/2</f>
        <v>0</v>
      </c>
      <c r="AN18" s="10"/>
      <c r="AO18" s="10">
        <f>(AP17+AP19)/2</f>
        <v>0</v>
      </c>
      <c r="AP18" s="10"/>
      <c r="AQ18" s="10">
        <f>(AR17+AR19)/2</f>
        <v>0</v>
      </c>
      <c r="AR18" s="10"/>
      <c r="AS18" s="10">
        <f>(AT17+AT19)/2</f>
        <v>0</v>
      </c>
      <c r="AT18" s="10"/>
      <c r="AU18" s="10">
        <f>(AV17+AV19)/2</f>
        <v>0</v>
      </c>
      <c r="AV18" s="10"/>
      <c r="AW18" s="10">
        <f>(AX17+AX19)/2</f>
        <v>0</v>
      </c>
      <c r="AX18" s="10"/>
      <c r="AY18" s="10">
        <f>(AZ17+AZ19)/2</f>
        <v>0</v>
      </c>
      <c r="AZ18" s="10"/>
      <c r="BA18" s="10">
        <v>0</v>
      </c>
    </row>
    <row r="19" spans="1:53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>
        <f>(AK18+AK20)/2</f>
        <v>0</v>
      </c>
      <c r="AK19" s="10"/>
      <c r="AL19" s="10">
        <f>(AM18+AM20)/2</f>
        <v>0</v>
      </c>
      <c r="AM19" s="10"/>
      <c r="AN19" s="10">
        <f>(AO18+AO20)/2</f>
        <v>0</v>
      </c>
      <c r="AO19" s="10"/>
      <c r="AP19" s="10">
        <f>(AQ18+AQ20)/2</f>
        <v>0</v>
      </c>
      <c r="AQ19" s="10"/>
      <c r="AR19" s="10">
        <f>(AS18+AS20)/2</f>
        <v>0</v>
      </c>
      <c r="AS19" s="10"/>
      <c r="AT19" s="10">
        <f>(AU18+AU20)/2</f>
        <v>0</v>
      </c>
      <c r="AU19" s="10"/>
      <c r="AV19" s="10">
        <f>(AW18+AW20)/2</f>
        <v>0</v>
      </c>
      <c r="AW19" s="10"/>
      <c r="AX19" s="10">
        <f>(AY18+AY20)/2</f>
        <v>0</v>
      </c>
      <c r="AY19" s="10"/>
      <c r="AZ19" s="10">
        <f>(BA18+BA20)/2</f>
        <v>0</v>
      </c>
      <c r="BA19" s="10"/>
    </row>
    <row r="20" spans="1:53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>
        <f>(AJ19+AJ21)/2</f>
        <v>0</v>
      </c>
      <c r="AJ20" s="10"/>
      <c r="AK20" s="10">
        <f>(AL19+AL21)/2</f>
        <v>0</v>
      </c>
      <c r="AL20" s="10"/>
      <c r="AM20" s="10">
        <f>(AN19+AN21)/2</f>
        <v>0</v>
      </c>
      <c r="AN20" s="10"/>
      <c r="AO20" s="10">
        <f>(AP19+AP21)/2</f>
        <v>0</v>
      </c>
      <c r="AP20" s="10"/>
      <c r="AQ20" s="10">
        <f>(AR19+AR21)/2</f>
        <v>0</v>
      </c>
      <c r="AR20" s="10"/>
      <c r="AS20" s="10">
        <f>(AT19+AT21)/2</f>
        <v>0</v>
      </c>
      <c r="AT20" s="10"/>
      <c r="AU20" s="10">
        <f>(AV19+AV21)/2</f>
        <v>0</v>
      </c>
      <c r="AV20" s="10"/>
      <c r="AW20" s="10">
        <f>(AX19+AX21)/2</f>
        <v>0</v>
      </c>
      <c r="AX20" s="10"/>
      <c r="AY20" s="10">
        <f>(AZ19+AZ21)/2</f>
        <v>0</v>
      </c>
      <c r="AZ20" s="10"/>
      <c r="BA20" s="10">
        <v>0</v>
      </c>
    </row>
    <row r="21" spans="1:53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>
        <f>(AI20+AI22)/2</f>
        <v>0</v>
      </c>
      <c r="AI21" s="10"/>
      <c r="AJ21" s="10">
        <f>(AK20+AK22)/2</f>
        <v>0</v>
      </c>
      <c r="AK21" s="10"/>
      <c r="AL21" s="10">
        <f>(AM20+AM22)/2</f>
        <v>0</v>
      </c>
      <c r="AM21" s="10"/>
      <c r="AN21" s="10">
        <f>(AO20+AO22)/2</f>
        <v>0</v>
      </c>
      <c r="AO21" s="10"/>
      <c r="AP21" s="10">
        <f>(AQ20+AQ22)/2</f>
        <v>0</v>
      </c>
      <c r="AQ21" s="10"/>
      <c r="AR21" s="10">
        <f>(AS20+AS22)/2</f>
        <v>0</v>
      </c>
      <c r="AS21" s="10"/>
      <c r="AT21" s="10">
        <f>(AU20+AU22)/2</f>
        <v>0</v>
      </c>
      <c r="AU21" s="10"/>
      <c r="AV21" s="10">
        <f>(AW20+AW22)/2</f>
        <v>0</v>
      </c>
      <c r="AW21" s="10"/>
      <c r="AX21" s="10">
        <f>(AY20+AY22)/2</f>
        <v>0</v>
      </c>
      <c r="AY21" s="10"/>
      <c r="AZ21" s="10">
        <f>(BA20+BA22)/2</f>
        <v>0</v>
      </c>
      <c r="BA21" s="10"/>
    </row>
    <row r="22" spans="1:53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>
        <f>(AH21+AH23)/2</f>
        <v>0</v>
      </c>
      <c r="AH22" s="10"/>
      <c r="AI22" s="10">
        <f>(AJ21+AJ23)/2</f>
        <v>0</v>
      </c>
      <c r="AJ22" s="10"/>
      <c r="AK22" s="10">
        <f>(AL21+AL23)/2</f>
        <v>0</v>
      </c>
      <c r="AL22" s="10"/>
      <c r="AM22" s="10">
        <f>(AN21+AN23)/2</f>
        <v>0</v>
      </c>
      <c r="AN22" s="10"/>
      <c r="AO22" s="10">
        <f>(AP21+AP23)/2</f>
        <v>0</v>
      </c>
      <c r="AP22" s="10"/>
      <c r="AQ22" s="10">
        <f>(AR21+AR23)/2</f>
        <v>0</v>
      </c>
      <c r="AR22" s="10"/>
      <c r="AS22" s="10">
        <f>(AT21+AT23)/2</f>
        <v>0</v>
      </c>
      <c r="AT22" s="10"/>
      <c r="AU22" s="10">
        <f>(AV21+AV23)/2</f>
        <v>0</v>
      </c>
      <c r="AV22" s="10"/>
      <c r="AW22" s="10">
        <f>(AX21+AX23)/2</f>
        <v>0</v>
      </c>
      <c r="AX22" s="10"/>
      <c r="AY22" s="10">
        <f>(AZ21+AZ23)/2</f>
        <v>0</v>
      </c>
      <c r="AZ22" s="10"/>
      <c r="BA22" s="10">
        <v>0</v>
      </c>
    </row>
    <row r="23" spans="1:53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>
        <f>(AG22+AG24)/2</f>
        <v>0</v>
      </c>
      <c r="AG23" s="10"/>
      <c r="AH23" s="10">
        <f>(AI22+AI24)/2</f>
        <v>0</v>
      </c>
      <c r="AI23" s="10"/>
      <c r="AJ23" s="10">
        <f>(AK22+AK24)/2</f>
        <v>0</v>
      </c>
      <c r="AK23" s="10"/>
      <c r="AL23" s="10">
        <f>(AM22+AM24)/2</f>
        <v>0</v>
      </c>
      <c r="AM23" s="10"/>
      <c r="AN23" s="10">
        <f>(AO22+AO24)/2</f>
        <v>0</v>
      </c>
      <c r="AO23" s="10"/>
      <c r="AP23" s="10">
        <f>(AQ22+AQ24)/2</f>
        <v>0</v>
      </c>
      <c r="AQ23" s="10"/>
      <c r="AR23" s="10">
        <f>(AS22+AS24)/2</f>
        <v>0</v>
      </c>
      <c r="AS23" s="10"/>
      <c r="AT23" s="10">
        <f>(AU22+AU24)/2</f>
        <v>0</v>
      </c>
      <c r="AU23" s="10"/>
      <c r="AV23" s="10">
        <f>(AW22+AW24)/2</f>
        <v>0</v>
      </c>
      <c r="AW23" s="10"/>
      <c r="AX23" s="10">
        <f>(AY22+AY24)/2</f>
        <v>0</v>
      </c>
      <c r="AY23" s="10"/>
      <c r="AZ23" s="10">
        <f>(BA22+BA24)/2</f>
        <v>0</v>
      </c>
      <c r="BA23" s="10"/>
    </row>
    <row r="24" spans="1:53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>
        <f>(AF23+AF25)/2</f>
        <v>0</v>
      </c>
      <c r="AF24" s="10"/>
      <c r="AG24" s="10">
        <f>(AH23+AH25)/2</f>
        <v>0</v>
      </c>
      <c r="AH24" s="10"/>
      <c r="AI24" s="10">
        <f>(AJ23+AJ25)/2</f>
        <v>0</v>
      </c>
      <c r="AJ24" s="10"/>
      <c r="AK24" s="10">
        <f>(AL23+AL25)/2</f>
        <v>0</v>
      </c>
      <c r="AL24" s="10"/>
      <c r="AM24" s="10">
        <f>(AN23+AN25)/2</f>
        <v>0</v>
      </c>
      <c r="AN24" s="10"/>
      <c r="AO24" s="10">
        <f>(AP23+AP25)/2</f>
        <v>0</v>
      </c>
      <c r="AP24" s="10"/>
      <c r="AQ24" s="10">
        <f>(AR23+AR25)/2</f>
        <v>0</v>
      </c>
      <c r="AR24" s="10"/>
      <c r="AS24" s="10">
        <f>(AT23+AT25)/2</f>
        <v>0</v>
      </c>
      <c r="AT24" s="10"/>
      <c r="AU24" s="10">
        <f>(AV23+AV25)/2</f>
        <v>0</v>
      </c>
      <c r="AV24" s="10"/>
      <c r="AW24" s="10">
        <f>(AX23+AX25)/2</f>
        <v>0</v>
      </c>
      <c r="AX24" s="10"/>
      <c r="AY24" s="10">
        <f>(AZ23+AZ25)/2</f>
        <v>0</v>
      </c>
      <c r="AZ24" s="10"/>
      <c r="BA24" s="10">
        <v>0</v>
      </c>
    </row>
    <row r="25" spans="1:53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>
        <f>(AE24+AE26)/2</f>
        <v>0</v>
      </c>
      <c r="AE25" s="10"/>
      <c r="AF25" s="10">
        <f>(AG24+AG26)/2</f>
        <v>0</v>
      </c>
      <c r="AG25" s="10"/>
      <c r="AH25" s="10">
        <f>(AI24+AI26)/2</f>
        <v>0</v>
      </c>
      <c r="AI25" s="10"/>
      <c r="AJ25" s="10">
        <f>(AK24+AK26)/2</f>
        <v>0</v>
      </c>
      <c r="AK25" s="10"/>
      <c r="AL25" s="10">
        <f>(AM24+AM26)/2</f>
        <v>0</v>
      </c>
      <c r="AM25" s="10"/>
      <c r="AN25" s="10">
        <f>(AO24+AO26)/2</f>
        <v>0</v>
      </c>
      <c r="AO25" s="10"/>
      <c r="AP25" s="10">
        <f>(AQ24+AQ26)/2</f>
        <v>0</v>
      </c>
      <c r="AQ25" s="10"/>
      <c r="AR25" s="10">
        <f>(AS24+AS26)/2</f>
        <v>0</v>
      </c>
      <c r="AS25" s="10"/>
      <c r="AT25" s="10">
        <f>(AU24+AU26)/2</f>
        <v>0</v>
      </c>
      <c r="AU25" s="10"/>
      <c r="AV25" s="10">
        <f>(AW24+AW26)/2</f>
        <v>0</v>
      </c>
      <c r="AW25" s="10"/>
      <c r="AX25" s="10">
        <f>(AY24+AY26)/2</f>
        <v>0</v>
      </c>
      <c r="AY25" s="10"/>
      <c r="AZ25" s="10">
        <f>(BA24+BA26)/2</f>
        <v>0</v>
      </c>
      <c r="BA25" s="10"/>
    </row>
    <row r="26" spans="1:53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>
        <f>(AD25+AD27)/2</f>
        <v>0</v>
      </c>
      <c r="AD26" s="10"/>
      <c r="AE26" s="10">
        <f>(AF25+AF27)/2</f>
        <v>0</v>
      </c>
      <c r="AF26" s="10"/>
      <c r="AG26" s="10">
        <f>(AH25+AH27)/2</f>
        <v>0</v>
      </c>
      <c r="AH26" s="10"/>
      <c r="AI26" s="10">
        <f>(AJ25+AJ27)/2</f>
        <v>0</v>
      </c>
      <c r="AJ26" s="10"/>
      <c r="AK26" s="10">
        <f>(AL25+AL27)/2</f>
        <v>0</v>
      </c>
      <c r="AL26" s="10"/>
      <c r="AM26" s="10">
        <f>(AN25+AN27)/2</f>
        <v>0</v>
      </c>
      <c r="AN26" s="10"/>
      <c r="AO26" s="10">
        <f>(AP25+AP27)/2</f>
        <v>0</v>
      </c>
      <c r="AP26" s="10"/>
      <c r="AQ26" s="10">
        <f>(AR25+AR27)/2</f>
        <v>0</v>
      </c>
      <c r="AR26" s="10"/>
      <c r="AS26" s="10">
        <f>(AT25+AT27)/2</f>
        <v>0</v>
      </c>
      <c r="AT26" s="10"/>
      <c r="AU26" s="10">
        <f>(AV25+AV27)/2</f>
        <v>0</v>
      </c>
      <c r="AV26" s="10"/>
      <c r="AW26" s="10">
        <f>(AX25+AX27)/2</f>
        <v>0</v>
      </c>
      <c r="AX26" s="10"/>
      <c r="AY26" s="10">
        <f>(AZ25+AZ27)/2</f>
        <v>0</v>
      </c>
      <c r="AZ26" s="10"/>
      <c r="BA26" s="10">
        <v>0</v>
      </c>
    </row>
    <row r="27" spans="1:53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>
        <f>(AC26+AC28)/2</f>
        <v>0</v>
      </c>
      <c r="AC27" s="10"/>
      <c r="AD27" s="10">
        <f>(AE26+AE28)/2</f>
        <v>0</v>
      </c>
      <c r="AE27" s="10"/>
      <c r="AF27" s="10">
        <f>(AG26+AG28)/2</f>
        <v>0</v>
      </c>
      <c r="AG27" s="10"/>
      <c r="AH27" s="10">
        <f>(AI26+AI28)/2</f>
        <v>0</v>
      </c>
      <c r="AI27" s="10"/>
      <c r="AJ27" s="10">
        <f>(AK26+AK28)/2</f>
        <v>0</v>
      </c>
      <c r="AK27" s="10"/>
      <c r="AL27" s="10">
        <f>(AM26+AM28)/2</f>
        <v>0</v>
      </c>
      <c r="AM27" s="10"/>
      <c r="AN27" s="10">
        <f>(AO26+AO28)/2</f>
        <v>0</v>
      </c>
      <c r="AO27" s="10"/>
      <c r="AP27" s="10">
        <f>(AQ26+AQ28)/2</f>
        <v>0</v>
      </c>
      <c r="AQ27" s="10"/>
      <c r="AR27" s="10">
        <f>(AS26+AS28)/2</f>
        <v>0</v>
      </c>
      <c r="AS27" s="10"/>
      <c r="AT27" s="10">
        <f>(AU26+AU28)/2</f>
        <v>0</v>
      </c>
      <c r="AU27" s="10"/>
      <c r="AV27" s="10">
        <f>(AW26+AW28)/2</f>
        <v>0</v>
      </c>
      <c r="AW27" s="10"/>
      <c r="AX27" s="10">
        <f>(AY26+AY28)/2</f>
        <v>0</v>
      </c>
      <c r="AY27" s="10"/>
      <c r="AZ27" s="10">
        <f>(BA26+BA28)/2</f>
        <v>0</v>
      </c>
      <c r="BA27" s="10"/>
    </row>
    <row r="28" spans="1:53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>
        <f>(AB27+AB29)/2</f>
        <v>0</v>
      </c>
      <c r="AB28" s="10"/>
      <c r="AC28" s="10">
        <f>(AD27+AD29)/2</f>
        <v>0</v>
      </c>
      <c r="AD28" s="10"/>
      <c r="AE28" s="10">
        <f>(AF27+AF29)/2</f>
        <v>0</v>
      </c>
      <c r="AF28" s="10"/>
      <c r="AG28" s="10">
        <f>(AH27+AH29)/2</f>
        <v>0</v>
      </c>
      <c r="AH28" s="10"/>
      <c r="AI28" s="10">
        <f>(AJ27+AJ29)/2</f>
        <v>0</v>
      </c>
      <c r="AJ28" s="10"/>
      <c r="AK28" s="10">
        <f>(AL27+AL29)/2</f>
        <v>0</v>
      </c>
      <c r="AL28" s="10"/>
      <c r="AM28" s="10">
        <f>(AN27+AN29)/2</f>
        <v>0</v>
      </c>
      <c r="AN28" s="10"/>
      <c r="AO28" s="10">
        <f>(AP27+AP29)/2</f>
        <v>0</v>
      </c>
      <c r="AP28" s="10"/>
      <c r="AQ28" s="10">
        <f>(AR27+AR29)/2</f>
        <v>0</v>
      </c>
      <c r="AR28" s="10"/>
      <c r="AS28" s="10">
        <f>(AT27+AT29)/2</f>
        <v>0</v>
      </c>
      <c r="AT28" s="10"/>
      <c r="AU28" s="10">
        <f>(AV27+AV29)/2</f>
        <v>0</v>
      </c>
      <c r="AV28" s="10"/>
      <c r="AW28" s="10">
        <f>(AX27+AX29)/2</f>
        <v>0</v>
      </c>
      <c r="AX28" s="10"/>
      <c r="AY28" s="10">
        <f>(AZ27+AZ29)/2</f>
        <v>0</v>
      </c>
      <c r="AZ28" s="10"/>
      <c r="BA28" s="10">
        <v>0</v>
      </c>
    </row>
    <row r="29" spans="1:53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>
        <f>(AA28+AA30)/2</f>
        <v>1.293075971366946E-9</v>
      </c>
      <c r="AA29" s="10"/>
      <c r="AB29" s="10">
        <f>(AC28+AC30)/2</f>
        <v>0</v>
      </c>
      <c r="AC29" s="10"/>
      <c r="AD29" s="10">
        <f>(AE28+AE30)/2</f>
        <v>0</v>
      </c>
      <c r="AE29" s="10"/>
      <c r="AF29" s="10">
        <f>(AG28+AG30)/2</f>
        <v>0</v>
      </c>
      <c r="AG29" s="10"/>
      <c r="AH29" s="10">
        <f>(AI28+AI30)/2</f>
        <v>0</v>
      </c>
      <c r="AI29" s="10"/>
      <c r="AJ29" s="10">
        <f>(AK28+AK30)/2</f>
        <v>0</v>
      </c>
      <c r="AK29" s="10"/>
      <c r="AL29" s="10">
        <f>(AM28+AM30)/2</f>
        <v>0</v>
      </c>
      <c r="AM29" s="10"/>
      <c r="AN29" s="10">
        <f>(AO28+AO30)/2</f>
        <v>0</v>
      </c>
      <c r="AO29" s="10"/>
      <c r="AP29" s="10">
        <f>(AQ28+AQ30)/2</f>
        <v>0</v>
      </c>
      <c r="AQ29" s="10"/>
      <c r="AR29" s="10">
        <f>(AS28+AS30)/2</f>
        <v>0</v>
      </c>
      <c r="AS29" s="10"/>
      <c r="AT29" s="13">
        <f>(AU28+AU30)/2</f>
        <v>0</v>
      </c>
      <c r="AU29" s="13"/>
      <c r="AV29" s="13">
        <f>(AW28+AW30)/2</f>
        <v>0</v>
      </c>
      <c r="AW29" s="13"/>
      <c r="AX29" s="13">
        <f>(AY28+AY30)/2</f>
        <v>0</v>
      </c>
      <c r="AY29" s="13"/>
      <c r="AZ29" s="13">
        <f>(BA28+BA30)/2</f>
        <v>0</v>
      </c>
      <c r="BA29" s="10"/>
    </row>
    <row r="30" spans="1:53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>
        <f>(Z29+Z31)/2</f>
        <v>1.9283930498608711E-8</v>
      </c>
      <c r="Z30" s="10"/>
      <c r="AA30" s="10">
        <f>(AB29+AB31)/2</f>
        <v>2.5861519427338921E-9</v>
      </c>
      <c r="AB30" s="10"/>
      <c r="AC30" s="10">
        <f>(AD29+AD31)/2</f>
        <v>0</v>
      </c>
      <c r="AD30" s="10"/>
      <c r="AE30" s="10">
        <f>(AF29+AF31)/2</f>
        <v>0</v>
      </c>
      <c r="AF30" s="10"/>
      <c r="AG30" s="10">
        <f>(AH29+AH31)/2</f>
        <v>0</v>
      </c>
      <c r="AH30" s="10"/>
      <c r="AI30" s="10">
        <f>(AJ29+AJ31)/2</f>
        <v>0</v>
      </c>
      <c r="AJ30" s="10"/>
      <c r="AK30" s="10">
        <f>(AL29+AL31)/2</f>
        <v>0</v>
      </c>
      <c r="AL30" s="10"/>
      <c r="AM30" s="10">
        <f>(AN29+AN31)/2</f>
        <v>0</v>
      </c>
      <c r="AN30" s="10"/>
      <c r="AO30" s="10">
        <f>(AP29+AP31)/2</f>
        <v>0</v>
      </c>
      <c r="AP30" s="10"/>
      <c r="AQ30" s="10">
        <f>(AR29+AR31)/2</f>
        <v>0</v>
      </c>
      <c r="AR30" s="10"/>
      <c r="AS30" s="10">
        <f>(AT29+AT31)/2</f>
        <v>0</v>
      </c>
      <c r="AT30" s="13"/>
      <c r="AU30" s="13">
        <f>(AV29+AV31)/2</f>
        <v>0</v>
      </c>
      <c r="AV30" s="13"/>
      <c r="AW30" s="13">
        <f>(AX29+AX31)/2</f>
        <v>0</v>
      </c>
      <c r="AX30" s="13"/>
      <c r="AY30" s="13">
        <f>(AZ29+AZ31)/2</f>
        <v>0</v>
      </c>
      <c r="AZ30" s="13"/>
      <c r="BA30" s="10">
        <v>0</v>
      </c>
    </row>
    <row r="31" spans="1:53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>
        <f>(Y30+Y32)/2</f>
        <v>1.5058267562891493E-7</v>
      </c>
      <c r="Y31" s="10"/>
      <c r="Z31" s="10">
        <f>(AA30+AA32)/2</f>
        <v>3.7274785025850475E-8</v>
      </c>
      <c r="AA31" s="10"/>
      <c r="AB31" s="10">
        <f>(AC30+AC32)/2</f>
        <v>5.1723038854677841E-9</v>
      </c>
      <c r="AC31" s="10"/>
      <c r="AD31" s="10">
        <f>(AE30+AE32)/2</f>
        <v>0</v>
      </c>
      <c r="AE31" s="10"/>
      <c r="AF31" s="10">
        <f>(AG30+AG32)/2</f>
        <v>0</v>
      </c>
      <c r="AG31" s="10"/>
      <c r="AH31" s="10">
        <f>(AI30+AI32)/2</f>
        <v>0</v>
      </c>
      <c r="AI31" s="10"/>
      <c r="AJ31" s="10">
        <f>(AK30+AK32)/2</f>
        <v>0</v>
      </c>
      <c r="AK31" s="10"/>
      <c r="AL31" s="10">
        <f>(AM30+AM32)/2</f>
        <v>0</v>
      </c>
      <c r="AM31" s="10"/>
      <c r="AN31" s="10">
        <f>(AO30+AO32)/2</f>
        <v>0</v>
      </c>
      <c r="AO31" s="10"/>
      <c r="AP31" s="10">
        <f>(AQ30+AQ32)/2</f>
        <v>0</v>
      </c>
      <c r="AQ31" s="10"/>
      <c r="AR31" s="10">
        <f>(AS30+AS32)/2</f>
        <v>0</v>
      </c>
      <c r="AS31" s="10"/>
      <c r="AT31" s="10">
        <f>(AU30+AU32)/2</f>
        <v>0</v>
      </c>
      <c r="AU31" s="10"/>
      <c r="AV31" s="10">
        <f>(AW30+AW32)/2</f>
        <v>0</v>
      </c>
      <c r="AW31" s="10"/>
      <c r="AX31" s="10">
        <f>(AY30+AY32)/2</f>
        <v>0</v>
      </c>
      <c r="AY31" s="10"/>
      <c r="AZ31" s="10">
        <f>(BA30+BA32)/2</f>
        <v>0</v>
      </c>
      <c r="BA31" s="10"/>
    </row>
    <row r="32" spans="1:53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>
        <f>(X31+X33)/2</f>
        <v>8.1854723889428692E-7</v>
      </c>
      <c r="X32" s="10"/>
      <c r="Y32" s="10">
        <f>(Z31+Z33)/2</f>
        <v>2.8188142075922114E-7</v>
      </c>
      <c r="Z32" s="10"/>
      <c r="AA32" s="10">
        <f>(AB31+AB33)/2</f>
        <v>7.1963418108967058E-8</v>
      </c>
      <c r="AB32" s="10"/>
      <c r="AC32" s="10">
        <f>(AD31+AD33)/2</f>
        <v>1.0344607770935568E-8</v>
      </c>
      <c r="AD32" s="10"/>
      <c r="AE32" s="10">
        <f>(AF31+AF33)/2</f>
        <v>0</v>
      </c>
      <c r="AF32" s="10"/>
      <c r="AG32" s="10">
        <f>(AH31+AH33)/2</f>
        <v>0</v>
      </c>
      <c r="AH32" s="10"/>
      <c r="AI32" s="10">
        <f>(AJ31+AJ33)/2</f>
        <v>0</v>
      </c>
      <c r="AJ32" s="10"/>
      <c r="AK32" s="10">
        <f>(AL31+AL33)/2</f>
        <v>0</v>
      </c>
      <c r="AL32" s="10"/>
      <c r="AM32" s="10">
        <f>(AN31+AN33)/2</f>
        <v>0</v>
      </c>
      <c r="AN32" s="10"/>
      <c r="AO32" s="10">
        <f>(AP31+AP33)/2</f>
        <v>0</v>
      </c>
      <c r="AP32" s="10"/>
      <c r="AQ32" s="10">
        <f>(AR31+AR33)/2</f>
        <v>0</v>
      </c>
      <c r="AR32" s="10"/>
      <c r="AS32" s="10">
        <f>(AT31+AT33)/2</f>
        <v>0</v>
      </c>
      <c r="AT32" s="10"/>
      <c r="AU32" s="10">
        <f>(AV31+AV33)/2</f>
        <v>0</v>
      </c>
      <c r="AV32" s="10"/>
      <c r="AW32" s="10">
        <f>(AX31+AX33)/2</f>
        <v>0</v>
      </c>
      <c r="AX32" s="10"/>
      <c r="AY32" s="10">
        <f>(AZ31+AZ33)/2</f>
        <v>0</v>
      </c>
      <c r="AZ32" s="10"/>
      <c r="BA32" s="10">
        <v>0</v>
      </c>
    </row>
    <row r="33" spans="1:53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>
        <f>(W32+W34)/2</f>
        <v>3.475209760732656E-6</v>
      </c>
      <c r="W33" s="10"/>
      <c r="X33" s="10">
        <f>(Y32+Y34)/2</f>
        <v>1.4865118021596588E-6</v>
      </c>
      <c r="Y33" s="10"/>
      <c r="Z33" s="10">
        <f>(AA32+AA34)/2</f>
        <v>5.2648805649259184E-7</v>
      </c>
      <c r="AA33" s="10"/>
      <c r="AB33" s="10">
        <f>(AC32+AC34)/2</f>
        <v>1.3875453233246633E-7</v>
      </c>
      <c r="AC33" s="10"/>
      <c r="AD33" s="10">
        <f>(AE32+AE34)/2</f>
        <v>2.0689215541871137E-8</v>
      </c>
      <c r="AE33" s="10"/>
      <c r="AF33" s="10">
        <f>(AG32+AG34)/2</f>
        <v>0</v>
      </c>
      <c r="AG33" s="10"/>
      <c r="AH33" s="10">
        <f>(AI32+AI34)/2</f>
        <v>0</v>
      </c>
      <c r="AI33" s="10"/>
      <c r="AJ33" s="10">
        <f>(AK32+AK34)/2</f>
        <v>0</v>
      </c>
      <c r="AK33" s="10"/>
      <c r="AL33" s="10">
        <f>(AM32+AM34)/2</f>
        <v>0</v>
      </c>
      <c r="AM33" s="10"/>
      <c r="AN33" s="10">
        <f>(AO32+AO34)/2</f>
        <v>0</v>
      </c>
      <c r="AO33" s="10"/>
      <c r="AP33" s="10">
        <f>(AQ32+AQ34)/2</f>
        <v>0</v>
      </c>
      <c r="AQ33" s="10"/>
      <c r="AR33" s="10">
        <f>(AS32+AS34)/2</f>
        <v>0</v>
      </c>
      <c r="AS33" s="10"/>
      <c r="AT33" s="10">
        <f>(AU32+AU34)/2</f>
        <v>0</v>
      </c>
      <c r="AU33" s="10"/>
      <c r="AV33" s="10">
        <f>(AW32+AW34)/2</f>
        <v>0</v>
      </c>
      <c r="AW33" s="10"/>
      <c r="AX33" s="10">
        <f>(AY32+AY34)/2</f>
        <v>0</v>
      </c>
      <c r="AY33" s="10"/>
      <c r="AZ33" s="10">
        <f>(BA32+BA34)/2</f>
        <v>0</v>
      </c>
      <c r="BA33" s="10"/>
    </row>
    <row r="34" spans="1:53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>
        <f>(V33+V35)/2</f>
        <v>1.2261694214016644E-5</v>
      </c>
      <c r="V34" s="10"/>
      <c r="W34" s="10">
        <f>(X33+X35)/2</f>
        <v>6.1318722825710253E-6</v>
      </c>
      <c r="X34" s="10"/>
      <c r="Y34" s="10">
        <f>(Z33+Z35)/2</f>
        <v>2.6911421835600965E-6</v>
      </c>
      <c r="Z34" s="10"/>
      <c r="AA34" s="10">
        <f>(AB33+AB35)/2</f>
        <v>9.8101269487621673E-7</v>
      </c>
      <c r="AB34" s="10"/>
      <c r="AC34" s="10">
        <f>(AD33+AD35)/2</f>
        <v>2.671644568939971E-7</v>
      </c>
      <c r="AD34" s="10"/>
      <c r="AE34" s="10">
        <f>(AF33+AF35)/2</f>
        <v>4.1378431083742273E-8</v>
      </c>
      <c r="AF34" s="10"/>
      <c r="AG34" s="10">
        <f>(AH33+AH35)/2</f>
        <v>0</v>
      </c>
      <c r="AH34" s="10"/>
      <c r="AI34" s="10">
        <f>(AJ33+AJ35)/2</f>
        <v>0</v>
      </c>
      <c r="AJ34" s="10"/>
      <c r="AK34" s="10">
        <f>(AL33+AL35)/2</f>
        <v>0</v>
      </c>
      <c r="AL34" s="10"/>
      <c r="AM34" s="10">
        <f>(AN33+AN35)/2</f>
        <v>0</v>
      </c>
      <c r="AN34" s="10"/>
      <c r="AO34" s="10">
        <f>(AP33+AP35)/2</f>
        <v>0</v>
      </c>
      <c r="AP34" s="10"/>
      <c r="AQ34" s="10">
        <f>(AR33+AR35)/2</f>
        <v>0</v>
      </c>
      <c r="AR34" s="10"/>
      <c r="AS34" s="10">
        <f>(AT33+AT35)/2</f>
        <v>0</v>
      </c>
      <c r="AT34" s="10"/>
      <c r="AU34" s="10">
        <f>(AV33+AV35)/2</f>
        <v>0</v>
      </c>
      <c r="AV34" s="10"/>
      <c r="AW34" s="10">
        <f>(AX33+AX35)/2</f>
        <v>0</v>
      </c>
      <c r="AX34" s="10"/>
      <c r="AY34" s="10">
        <f>(AZ33+AZ35)/2</f>
        <v>0</v>
      </c>
      <c r="AZ34" s="10"/>
      <c r="BA34" s="10">
        <v>0</v>
      </c>
    </row>
    <row r="35" spans="1:53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>
        <f>(U34+U36)/2</f>
        <v>3.7370940574739178E-5</v>
      </c>
      <c r="U35" s="10"/>
      <c r="V35" s="10">
        <f>(W34+W36)/2</f>
        <v>2.1048178667300632E-5</v>
      </c>
      <c r="W35" s="10"/>
      <c r="X35" s="10">
        <f>(Y34+Y36)/2</f>
        <v>1.0777232762982391E-5</v>
      </c>
      <c r="Y35" s="10"/>
      <c r="Z35" s="10">
        <f>(AA34+AA36)/2</f>
        <v>4.8557963106276011E-6</v>
      </c>
      <c r="AA35" s="10"/>
      <c r="AB35" s="10">
        <f>(AC34+AC36)/2</f>
        <v>1.823270857419967E-6</v>
      </c>
      <c r="AC35" s="10"/>
      <c r="AD35" s="10">
        <f>(AE34+AE36)/2</f>
        <v>5.1363969824612305E-7</v>
      </c>
      <c r="AE35" s="10"/>
      <c r="AF35" s="10">
        <f>(AG34+AG36)/2</f>
        <v>8.2756862167484546E-8</v>
      </c>
      <c r="AG35" s="10"/>
      <c r="AH35" s="10">
        <f>(AI34+AI36)/2</f>
        <v>0</v>
      </c>
      <c r="AI35" s="10"/>
      <c r="AJ35" s="10">
        <f>(AK34+AK36)/2</f>
        <v>0</v>
      </c>
      <c r="AK35" s="10"/>
      <c r="AL35" s="10">
        <f>(AM34+AM36)/2</f>
        <v>0</v>
      </c>
      <c r="AM35" s="10"/>
      <c r="AN35" s="10">
        <f>(AO34+AO36)/2</f>
        <v>0</v>
      </c>
      <c r="AO35" s="10"/>
      <c r="AP35" s="10">
        <f>(AQ34+AQ36)/2</f>
        <v>0</v>
      </c>
      <c r="AQ35" s="10"/>
      <c r="AR35" s="10">
        <f>(AS34+AS36)/2</f>
        <v>0</v>
      </c>
      <c r="AS35" s="10"/>
      <c r="AT35" s="10">
        <f>(AU34+AU36)/2</f>
        <v>0</v>
      </c>
      <c r="AU35" s="10"/>
      <c r="AV35" s="10">
        <f>(AW34+AW36)/2</f>
        <v>0</v>
      </c>
      <c r="AW35" s="10"/>
      <c r="AX35" s="10">
        <f>(AY34+AY36)/2</f>
        <v>0</v>
      </c>
      <c r="AY35" s="10"/>
      <c r="AZ35" s="10">
        <f>(BA34+BA36)/2</f>
        <v>0</v>
      </c>
      <c r="BA35" s="10"/>
    </row>
    <row r="36" spans="1:53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>
        <f>(T35+T37)/2</f>
        <v>1.0100362811233535E-4</v>
      </c>
      <c r="T36" s="10"/>
      <c r="U36" s="10">
        <f>(V35+V37)/2</f>
        <v>6.248018693546171E-5</v>
      </c>
      <c r="V36" s="10"/>
      <c r="W36" s="10">
        <f>(X35+X37)/2</f>
        <v>3.5964485052030242E-5</v>
      </c>
      <c r="X36" s="10"/>
      <c r="Y36" s="10">
        <f>(Z35+Z37)/2</f>
        <v>1.8863323342404686E-5</v>
      </c>
      <c r="Z36" s="10"/>
      <c r="AA36" s="10">
        <f>(AB35+AB37)/2</f>
        <v>8.7305799263789855E-6</v>
      </c>
      <c r="AB36" s="10"/>
      <c r="AC36" s="10">
        <f>(AD35+AD37)/2</f>
        <v>3.3793772579459369E-6</v>
      </c>
      <c r="AD36" s="10"/>
      <c r="AE36" s="10">
        <f>(AF35+AF37)/2</f>
        <v>9.8590096540850383E-7</v>
      </c>
      <c r="AF36" s="10"/>
      <c r="AG36" s="10">
        <f>(AH35+AH37)/2</f>
        <v>1.6551372433496909E-7</v>
      </c>
      <c r="AH36" s="10"/>
      <c r="AI36" s="10">
        <f>(AJ35+AJ37)/2</f>
        <v>0</v>
      </c>
      <c r="AJ36" s="10"/>
      <c r="AK36" s="10">
        <f>(AL35+AL37)/2</f>
        <v>0</v>
      </c>
      <c r="AL36" s="10"/>
      <c r="AM36" s="10">
        <f>(AN35+AN37)/2</f>
        <v>0</v>
      </c>
      <c r="AN36" s="10"/>
      <c r="AO36" s="10">
        <f>(AP35+AP37)/2</f>
        <v>0</v>
      </c>
      <c r="AP36" s="10"/>
      <c r="AQ36" s="10">
        <f>(AR35+AR37)/2</f>
        <v>0</v>
      </c>
      <c r="AR36" s="10"/>
      <c r="AS36" s="10">
        <f>(AT35+AT37)/2</f>
        <v>0</v>
      </c>
      <c r="AT36" s="10"/>
      <c r="AU36" s="10">
        <f>(AV35+AV37)/2</f>
        <v>0</v>
      </c>
      <c r="AV36" s="10"/>
      <c r="AW36" s="10">
        <f>(AX35+AX37)/2</f>
        <v>0</v>
      </c>
      <c r="AX36" s="10"/>
      <c r="AY36" s="10">
        <f>(AZ35+AZ37)/2</f>
        <v>0</v>
      </c>
      <c r="AZ36" s="10"/>
      <c r="BA36" s="10">
        <v>0</v>
      </c>
    </row>
    <row r="37" spans="1:53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>
        <f>(S36+S38)/2</f>
        <v>2.4671493263810394E-4</v>
      </c>
      <c r="S37" s="10"/>
      <c r="T37" s="10">
        <f>(U36+U38)/2</f>
        <v>1.646363156499315E-4</v>
      </c>
      <c r="U37" s="10"/>
      <c r="V37" s="10">
        <f>(W36+W38)/2</f>
        <v>1.0391219520362279E-4</v>
      </c>
      <c r="W37" s="10"/>
      <c r="X37" s="10">
        <f>(Y36+Y38)/2</f>
        <v>6.1151737341078098E-5</v>
      </c>
      <c r="Y37" s="10"/>
      <c r="Z37" s="10">
        <f>(AA36+AA38)/2</f>
        <v>3.2870850374181772E-5</v>
      </c>
      <c r="AA37" s="10"/>
      <c r="AB37" s="10">
        <f>(AC36+AC38)/2</f>
        <v>1.5637888995338003E-5</v>
      </c>
      <c r="AC37" s="10"/>
      <c r="AD37" s="10">
        <f>(AE36+AE38)/2</f>
        <v>6.2451148176457512E-6</v>
      </c>
      <c r="AE37" s="10"/>
      <c r="AF37" s="10">
        <f>(AG36+AG38)/2</f>
        <v>1.8890450686495233E-6</v>
      </c>
      <c r="AG37" s="10"/>
      <c r="AH37" s="10">
        <f>(AI36+AI38)/2</f>
        <v>3.3102744866993818E-7</v>
      </c>
      <c r="AI37" s="10"/>
      <c r="AJ37" s="10">
        <f>(AK36+AK38)/2</f>
        <v>0</v>
      </c>
      <c r="AK37" s="10"/>
      <c r="AL37" s="10">
        <f>(AM36+AM38)/2</f>
        <v>0</v>
      </c>
      <c r="AM37" s="10"/>
      <c r="AN37" s="10">
        <f>(AO36+AO38)/2</f>
        <v>0</v>
      </c>
      <c r="AO37" s="10"/>
      <c r="AP37" s="10">
        <f>(AQ36+AQ38)/2</f>
        <v>0</v>
      </c>
      <c r="AQ37" s="10"/>
      <c r="AR37" s="10">
        <f>(AS36+AS38)/2</f>
        <v>0</v>
      </c>
      <c r="AS37" s="10"/>
      <c r="AT37" s="10">
        <f>(AU36+AU38)/2</f>
        <v>0</v>
      </c>
      <c r="AU37" s="10"/>
      <c r="AV37" s="10">
        <f>(AW36+AW38)/2</f>
        <v>0</v>
      </c>
      <c r="AW37" s="10"/>
      <c r="AX37" s="10">
        <f>(AY36+AY38)/2</f>
        <v>0</v>
      </c>
      <c r="AY37" s="10"/>
      <c r="AZ37" s="10">
        <f>(BA36+BA38)/2</f>
        <v>0</v>
      </c>
      <c r="BA37" s="10"/>
    </row>
    <row r="38" spans="1:53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>
        <f>(R37+R39)/2</f>
        <v>5.5249661063773957E-4</v>
      </c>
      <c r="R38" s="10"/>
      <c r="S38" s="10">
        <f>(T37+T39)/2</f>
        <v>3.924262371638725E-4</v>
      </c>
      <c r="T38" s="10"/>
      <c r="U38" s="10">
        <f>(V37+V39)/2</f>
        <v>2.667924443644013E-4</v>
      </c>
      <c r="V38" s="10"/>
      <c r="W38" s="10">
        <f>(X37+X39)/2</f>
        <v>1.7185990535521534E-4</v>
      </c>
      <c r="X38" s="10"/>
      <c r="Y38" s="10">
        <f>(Z37+Z39)/2</f>
        <v>1.0344015133975151E-4</v>
      </c>
      <c r="Z38" s="10"/>
      <c r="AA38" s="10">
        <f>(AB37+AB39)/2</f>
        <v>5.7011120821984552E-5</v>
      </c>
      <c r="AB38" s="10"/>
      <c r="AC38" s="10">
        <f>(AD37+AD39)/2</f>
        <v>2.7896400732730069E-5</v>
      </c>
      <c r="AD38" s="10"/>
      <c r="AE38" s="10">
        <f>(AF37+AF39)/2</f>
        <v>1.1504328669882999E-5</v>
      </c>
      <c r="AF38" s="10"/>
      <c r="AG38" s="10">
        <f>(AH37+AH39)/2</f>
        <v>3.6125764129640776E-6</v>
      </c>
      <c r="AH38" s="10"/>
      <c r="AI38" s="10">
        <f>(AJ37+AJ39)/2</f>
        <v>6.6205489733987637E-7</v>
      </c>
      <c r="AJ38" s="10"/>
      <c r="AK38" s="10">
        <f>(AL37+AL39)/2</f>
        <v>0</v>
      </c>
      <c r="AL38" s="10"/>
      <c r="AM38" s="10">
        <f>(AN37+AN39)/2</f>
        <v>0</v>
      </c>
      <c r="AN38" s="10"/>
      <c r="AO38" s="10">
        <f>(AP37+AP39)/2</f>
        <v>0</v>
      </c>
      <c r="AP38" s="10"/>
      <c r="AQ38" s="10">
        <f>(AR37+AR39)/2</f>
        <v>0</v>
      </c>
      <c r="AR38" s="10"/>
      <c r="AS38" s="10">
        <f>(AT37+AT39)/2</f>
        <v>0</v>
      </c>
      <c r="AT38" s="10"/>
      <c r="AU38" s="10">
        <f>(AV37+AV39)/2</f>
        <v>0</v>
      </c>
      <c r="AV38" s="10"/>
      <c r="AW38" s="10">
        <f>(AX37+AX39)/2</f>
        <v>0</v>
      </c>
      <c r="AX38" s="10"/>
      <c r="AY38" s="10">
        <f>(AZ37+AZ39)/2</f>
        <v>0</v>
      </c>
      <c r="AZ38" s="10"/>
      <c r="BA38" s="10">
        <v>0</v>
      </c>
    </row>
    <row r="39" spans="1:53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>
        <f>(Q38+Q40)/2</f>
        <v>1.1471034196897617E-3</v>
      </c>
      <c r="Q39" s="10"/>
      <c r="R39" s="10">
        <f>(S38+S40)/2</f>
        <v>8.5827828863737526E-4</v>
      </c>
      <c r="S39" s="10"/>
      <c r="T39" s="10">
        <f>(U38+U40)/2</f>
        <v>6.2021615867781355E-4</v>
      </c>
      <c r="U39" s="10"/>
      <c r="V39" s="10">
        <f>(W38+W40)/2</f>
        <v>4.2967269352517986E-4</v>
      </c>
      <c r="W39" s="10"/>
      <c r="X39" s="10">
        <f>(Y38+Y40)/2</f>
        <v>2.8256807336935255E-4</v>
      </c>
      <c r="Y39" s="10"/>
      <c r="Z39" s="10">
        <f>(AA38+AA40)/2</f>
        <v>1.7400945230532124E-4</v>
      </c>
      <c r="AA39" s="10"/>
      <c r="AB39" s="10">
        <f>(AC38+AC40)/2</f>
        <v>9.8384352648631107E-5</v>
      </c>
      <c r="AC39" s="10"/>
      <c r="AD39" s="10">
        <f>(AE38+AE40)/2</f>
        <v>4.9547686647814384E-5</v>
      </c>
      <c r="AE39" s="10"/>
      <c r="AF39" s="10">
        <f>(AG38+AG40)/2</f>
        <v>2.1119612271116472E-5</v>
      </c>
      <c r="AG39" s="10"/>
      <c r="AH39" s="10">
        <f>(AI38+AI40)/2</f>
        <v>6.894125377258217E-6</v>
      </c>
      <c r="AI39" s="10"/>
      <c r="AJ39" s="10">
        <f>(AK38+AK40)/2</f>
        <v>1.3241097946797527E-6</v>
      </c>
      <c r="AK39" s="10"/>
      <c r="AL39" s="10">
        <f>(AM38+AM40)/2</f>
        <v>0</v>
      </c>
      <c r="AM39" s="10"/>
      <c r="AN39" s="10">
        <f>(AO38+AO40)/2</f>
        <v>0</v>
      </c>
      <c r="AO39" s="10"/>
      <c r="AP39" s="10">
        <f>(AQ38+AQ40)/2</f>
        <v>0</v>
      </c>
      <c r="AQ39" s="10"/>
      <c r="AR39" s="10">
        <f>(AS38+AS40)/2</f>
        <v>0</v>
      </c>
      <c r="AS39" s="10"/>
      <c r="AT39" s="10">
        <f>(AU38+AU40)/2</f>
        <v>0</v>
      </c>
      <c r="AU39" s="10"/>
      <c r="AV39" s="10">
        <f>(AW38+AW40)/2</f>
        <v>0</v>
      </c>
      <c r="AW39" s="10"/>
      <c r="AX39" s="10">
        <f>(AY38+AY40)/2</f>
        <v>0</v>
      </c>
      <c r="AY39" s="10"/>
      <c r="AZ39" s="10">
        <f>(BA38+BA40)/2</f>
        <v>0</v>
      </c>
      <c r="BA39" s="10"/>
    </row>
    <row r="40" spans="1:53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>
        <f>(P39+P41)/2</f>
        <v>2.2280362313597288E-3</v>
      </c>
      <c r="P40" s="10"/>
      <c r="Q40" s="10">
        <f>(R39+R41)/2</f>
        <v>1.7417102287417836E-3</v>
      </c>
      <c r="R40" s="10"/>
      <c r="S40" s="10">
        <f>(T39+T41)/2</f>
        <v>1.324130340110878E-3</v>
      </c>
      <c r="T40" s="10"/>
      <c r="U40" s="10">
        <f>(V39+V41)/2</f>
        <v>9.7363987299122585E-4</v>
      </c>
      <c r="V40" s="10"/>
      <c r="W40" s="10">
        <f>(X39+X41)/2</f>
        <v>6.8748548169514432E-4</v>
      </c>
      <c r="X40" s="10"/>
      <c r="Y40" s="10">
        <f>(Z39+Z41)/2</f>
        <v>4.6169599539895356E-4</v>
      </c>
      <c r="Z40" s="10"/>
      <c r="AA40" s="10">
        <f>(AB39+AB41)/2</f>
        <v>2.9100778378865792E-4</v>
      </c>
      <c r="AB40" s="10"/>
      <c r="AC40" s="10">
        <f>(AD39+AD41)/2</f>
        <v>1.6887230456453216E-4</v>
      </c>
      <c r="AD40" s="10"/>
      <c r="AE40" s="10">
        <f>(AF39+AF41)/2</f>
        <v>8.7591044625745775E-5</v>
      </c>
      <c r="AF40" s="10"/>
      <c r="AG40" s="10">
        <f>(AH39+AH41)/2</f>
        <v>3.8626648129268868E-5</v>
      </c>
      <c r="AH40" s="10"/>
      <c r="AI40" s="10">
        <f>(AJ39+AJ41)/2</f>
        <v>1.3126195857176558E-5</v>
      </c>
      <c r="AJ40" s="10"/>
      <c r="AK40" s="10">
        <f>(AL39+AL41)/2</f>
        <v>2.6482195893595055E-6</v>
      </c>
      <c r="AL40" s="10"/>
      <c r="AM40" s="10">
        <f>(AN39+AN41)/2</f>
        <v>0</v>
      </c>
      <c r="AN40" s="10"/>
      <c r="AO40" s="10">
        <f>(AP39+AP41)/2</f>
        <v>0</v>
      </c>
      <c r="AP40" s="10"/>
      <c r="AQ40" s="10">
        <f>(AR39+AR41)/2</f>
        <v>0</v>
      </c>
      <c r="AR40" s="10"/>
      <c r="AS40" s="10">
        <f>(AT39+AT41)/2</f>
        <v>0</v>
      </c>
      <c r="AT40" s="10"/>
      <c r="AU40" s="10">
        <f>(AV39+AV41)/2</f>
        <v>0</v>
      </c>
      <c r="AV40" s="10"/>
      <c r="AW40" s="10">
        <f>(AX39+AX41)/2</f>
        <v>0</v>
      </c>
      <c r="AX40" s="10"/>
      <c r="AY40" s="10">
        <f>(AZ39+AZ41)/2</f>
        <v>0</v>
      </c>
      <c r="AZ40" s="10"/>
      <c r="BA40" s="10">
        <v>0</v>
      </c>
    </row>
    <row r="41" spans="1:53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>
        <f>(O40+O42)/2</f>
        <v>4.0784941175216983E-3</v>
      </c>
      <c r="O41" s="10"/>
      <c r="P41" s="10">
        <f>(Q40+Q42)/2</f>
        <v>3.3089690430296958E-3</v>
      </c>
      <c r="Q41" s="10"/>
      <c r="R41" s="10">
        <f>(S40+S42)/2</f>
        <v>2.6251421688461918E-3</v>
      </c>
      <c r="S41" s="10"/>
      <c r="T41" s="10">
        <f>(U40+U42)/2</f>
        <v>2.0280445215439427E-3</v>
      </c>
      <c r="U41" s="10"/>
      <c r="V41" s="10">
        <f>(W40+W42)/2</f>
        <v>1.5176070524572718E-3</v>
      </c>
      <c r="W41" s="10"/>
      <c r="X41" s="10">
        <f>(Y40+Y42)/2</f>
        <v>1.0924028900209362E-3</v>
      </c>
      <c r="Y41" s="10"/>
      <c r="Z41" s="10">
        <f>(AA40+AA42)/2</f>
        <v>7.4938253849258585E-4</v>
      </c>
      <c r="AA41" s="10"/>
      <c r="AB41" s="10">
        <f>(AC40+AC42)/2</f>
        <v>4.836312149286847E-4</v>
      </c>
      <c r="AC41" s="10"/>
      <c r="AD41" s="10">
        <f>(AE40+AE42)/2</f>
        <v>2.8819692248124992E-4</v>
      </c>
      <c r="AE41" s="10"/>
      <c r="AF41" s="10">
        <f>(AG40+AG42)/2</f>
        <v>1.5406247698037507E-4</v>
      </c>
      <c r="AG41" s="10"/>
      <c r="AH41" s="10">
        <f>(AI40+AI42)/2</f>
        <v>7.0359170881279513E-5</v>
      </c>
      <c r="AI41" s="10"/>
      <c r="AJ41" s="10">
        <f>(AK40+AK42)/2</f>
        <v>2.4928281919673362E-5</v>
      </c>
      <c r="AK41" s="10"/>
      <c r="AL41" s="10">
        <f>(AM40+AM42)/2</f>
        <v>5.296439178719011E-6</v>
      </c>
      <c r="AM41" s="10"/>
      <c r="AN41" s="10">
        <f>(AO40+AO42)/2</f>
        <v>0</v>
      </c>
      <c r="AO41" s="10"/>
      <c r="AP41" s="10">
        <f>(AQ40+AQ42)/2</f>
        <v>0</v>
      </c>
      <c r="AQ41" s="10"/>
      <c r="AR41" s="10">
        <f>(AS40+AS42)/2</f>
        <v>0</v>
      </c>
      <c r="AS41" s="10"/>
      <c r="AT41" s="10">
        <f>(AU40+AU42)/2</f>
        <v>0</v>
      </c>
      <c r="AU41" s="10"/>
      <c r="AV41" s="10">
        <f>(AW40+AW42)/2</f>
        <v>0</v>
      </c>
      <c r="AW41" s="10"/>
      <c r="AX41" s="10">
        <f>(AY40+AY42)/2</f>
        <v>0</v>
      </c>
      <c r="AY41" s="10"/>
      <c r="AZ41" s="10">
        <f>(BA40+BA42)/2</f>
        <v>0</v>
      </c>
      <c r="BA41" s="10"/>
    </row>
    <row r="42" spans="1:53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>
        <f>(N41+N43)/2</f>
        <v>7.0798320933893374E-3</v>
      </c>
      <c r="N42" s="10"/>
      <c r="O42" s="10">
        <f>(P41+P43)/2</f>
        <v>5.9289520036836674E-3</v>
      </c>
      <c r="P42" s="10"/>
      <c r="Q42" s="10">
        <f>(R41+R43)/2</f>
        <v>4.8762278573176079E-3</v>
      </c>
      <c r="R42" s="10"/>
      <c r="S42" s="10">
        <f>(T41+T43)/2</f>
        <v>3.9261539975815052E-3</v>
      </c>
      <c r="T42" s="10"/>
      <c r="U42" s="10">
        <f>(V41+V43)/2</f>
        <v>3.0824491700966595E-3</v>
      </c>
      <c r="V42" s="10"/>
      <c r="W42" s="10">
        <f>(X41+X43)/2</f>
        <v>2.3477286232193996E-3</v>
      </c>
      <c r="X42" s="10"/>
      <c r="Y42" s="10">
        <f>(Z41+Z43)/2</f>
        <v>1.723109784642919E-3</v>
      </c>
      <c r="Z42" s="10"/>
      <c r="AA42" s="10">
        <f>(AB41+AB43)/2</f>
        <v>1.2077572931965138E-3</v>
      </c>
      <c r="AB42" s="10"/>
      <c r="AC42" s="10">
        <f>(AD41+AD43)/2</f>
        <v>7.9839012529283725E-4</v>
      </c>
      <c r="AD42" s="10"/>
      <c r="AE42" s="10">
        <f>(AF41+AF43)/2</f>
        <v>4.888028003367541E-4</v>
      </c>
      <c r="AF42" s="10"/>
      <c r="AG42" s="10">
        <f>(AH41+AH43)/2</f>
        <v>2.6949830583148125E-4</v>
      </c>
      <c r="AH42" s="10"/>
      <c r="AI42" s="10">
        <f>(AJ41+AJ43)/2</f>
        <v>1.2759214590538247E-4</v>
      </c>
      <c r="AJ42" s="10"/>
      <c r="AK42" s="10">
        <f>(AL41+AL43)/2</f>
        <v>4.7208344249987219E-5</v>
      </c>
      <c r="AL42" s="10"/>
      <c r="AM42" s="10">
        <f>(AN41+AN43)/2</f>
        <v>1.0592878357438022E-5</v>
      </c>
      <c r="AN42" s="10"/>
      <c r="AO42" s="10">
        <f>(AP41+AP43)/2</f>
        <v>0</v>
      </c>
      <c r="AP42" s="10"/>
      <c r="AQ42" s="10">
        <f>(AR41+AR43)/2</f>
        <v>0</v>
      </c>
      <c r="AR42" s="10"/>
      <c r="AS42" s="10">
        <f>(AT41+AT43)/2</f>
        <v>0</v>
      </c>
      <c r="AT42" s="10"/>
      <c r="AU42" s="10">
        <f>(AV41+AV43)/2</f>
        <v>0</v>
      </c>
      <c r="AV42" s="10"/>
      <c r="AW42" s="10">
        <f>(AX41+AX43)/2</f>
        <v>0</v>
      </c>
      <c r="AX42" s="10"/>
      <c r="AY42" s="10">
        <f>(AZ41+AZ43)/2</f>
        <v>0</v>
      </c>
      <c r="AZ42" s="10"/>
      <c r="BA42" s="10">
        <v>0</v>
      </c>
    </row>
    <row r="43" spans="1:53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>
        <f>(M42+M44)/2</f>
        <v>1.1715904222567072E-2</v>
      </c>
      <c r="M43" s="10"/>
      <c r="N43" s="10">
        <f>(O42+O44)/2</f>
        <v>1.0081170069256976E-2</v>
      </c>
      <c r="O43" s="10"/>
      <c r="P43" s="10">
        <f>(Q42+Q44)/2</f>
        <v>8.5489349643376386E-3</v>
      </c>
      <c r="Q43" s="10"/>
      <c r="R43" s="10">
        <f>(S42+S44)/2</f>
        <v>7.1273135457890231E-3</v>
      </c>
      <c r="S43" s="10"/>
      <c r="T43" s="10">
        <f>(U42+U44)/2</f>
        <v>5.8242634736190681E-3</v>
      </c>
      <c r="U43" s="10"/>
      <c r="V43" s="10">
        <f>(W42+W44)/2</f>
        <v>4.6472912877360472E-3</v>
      </c>
      <c r="W43" s="10"/>
      <c r="X43" s="10">
        <f>(Y42+Y44)/2</f>
        <v>3.6030543564178632E-3</v>
      </c>
      <c r="Y43" s="10"/>
      <c r="Z43" s="10">
        <f>(AA42+AA44)/2</f>
        <v>2.6968370307932522E-3</v>
      </c>
      <c r="AA43" s="10"/>
      <c r="AB43" s="10">
        <f>(AC42+AC44)/2</f>
        <v>1.9318833714643429E-3</v>
      </c>
      <c r="AC43" s="10"/>
      <c r="AD43" s="10">
        <f>(AE42+AE44)/2</f>
        <v>1.3085833281044246E-3</v>
      </c>
      <c r="AE43" s="10"/>
      <c r="AF43" s="10">
        <f>(AG42+AG44)/2</f>
        <v>8.2354312369313325E-4</v>
      </c>
      <c r="AG43" s="10"/>
      <c r="AH43" s="10">
        <f>(AI42+AI44)/2</f>
        <v>4.6863744078168301E-4</v>
      </c>
      <c r="AI43" s="10"/>
      <c r="AJ43" s="10">
        <f>(AK42+AK44)/2</f>
        <v>2.3025600989109155E-4</v>
      </c>
      <c r="AK43" s="10"/>
      <c r="AL43" s="10">
        <f>(AM42+AM44)/2</f>
        <v>8.9120249321255428E-5</v>
      </c>
      <c r="AM43" s="10"/>
      <c r="AN43" s="10">
        <f>(AO42+AO44)/2</f>
        <v>2.1185756714876044E-5</v>
      </c>
      <c r="AO43" s="10"/>
      <c r="AP43" s="10">
        <f>(AQ42+AQ44)/2</f>
        <v>0</v>
      </c>
      <c r="AQ43" s="10"/>
      <c r="AR43" s="10">
        <f>(AS42+AS44)/2</f>
        <v>0</v>
      </c>
      <c r="AS43" s="10"/>
      <c r="AT43" s="10">
        <f>(AU42+AU44)/2</f>
        <v>0</v>
      </c>
      <c r="AU43" s="10"/>
      <c r="AV43" s="10">
        <f>(AW42+AW44)/2</f>
        <v>0</v>
      </c>
      <c r="AW43" s="10"/>
      <c r="AX43" s="10">
        <f>(AY42+AY44)/2</f>
        <v>0</v>
      </c>
      <c r="AY43" s="10"/>
      <c r="AZ43" s="10">
        <f>(BA42+BA44)/2</f>
        <v>0</v>
      </c>
      <c r="BA43" s="10"/>
    </row>
    <row r="44" spans="1:53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>
        <f>(L43+L45)/2</f>
        <v>1.8566291735780165E-2</v>
      </c>
      <c r="L44" s="10"/>
      <c r="M44" s="10">
        <f>(N43+N45)/2</f>
        <v>1.6351976351744808E-2</v>
      </c>
      <c r="N44" s="10"/>
      <c r="O44" s="10">
        <f>(P43+P45)/2</f>
        <v>1.4233388134830285E-2</v>
      </c>
      <c r="P44" s="10"/>
      <c r="Q44" s="10">
        <f>(R43+R45)/2</f>
        <v>1.2221642071357671E-2</v>
      </c>
      <c r="R44" s="10"/>
      <c r="S44" s="10">
        <f>(T43+T45)/2</f>
        <v>1.0328473093996541E-2</v>
      </c>
      <c r="T44" s="10"/>
      <c r="U44" s="10">
        <f>(V43+V45)/2</f>
        <v>8.5660777771414762E-3</v>
      </c>
      <c r="V44" s="10"/>
      <c r="W44" s="10">
        <f>(X43+X45)/2</f>
        <v>6.9468539522526953E-3</v>
      </c>
      <c r="X44" s="10"/>
      <c r="Y44" s="10">
        <f>(Z43+Z45)/2</f>
        <v>5.4829989281928075E-3</v>
      </c>
      <c r="Z44" s="10"/>
      <c r="AA44" s="10">
        <f>(AB43+AB45)/2</f>
        <v>4.1859167683899901E-3</v>
      </c>
      <c r="AB44" s="10"/>
      <c r="AC44" s="10">
        <f>(AD43+AD45)/2</f>
        <v>3.0653766176358486E-3</v>
      </c>
      <c r="AD44" s="10"/>
      <c r="AE44" s="10">
        <f>(AF43+AF45)/2</f>
        <v>2.1283638558720953E-3</v>
      </c>
      <c r="AF44" s="10"/>
      <c r="AG44" s="10">
        <f>(AH43+AH45)/2</f>
        <v>1.3775879415547853E-3</v>
      </c>
      <c r="AH44" s="10"/>
      <c r="AI44" s="10">
        <f>(AJ43+AJ45)/2</f>
        <v>8.0968273565798358E-4</v>
      </c>
      <c r="AJ44" s="10"/>
      <c r="AK44" s="10">
        <f>(AL43+AL45)/2</f>
        <v>4.1330367553219589E-4</v>
      </c>
      <c r="AL44" s="10"/>
      <c r="AM44" s="10">
        <f>(AN43+AN45)/2</f>
        <v>1.6764762028507283E-4</v>
      </c>
      <c r="AN44" s="10"/>
      <c r="AO44" s="10">
        <f>(AP43+AP45)/2</f>
        <v>4.2371513429752088E-5</v>
      </c>
      <c r="AP44" s="10"/>
      <c r="AQ44" s="10">
        <f>(AR43+AR45)/2</f>
        <v>0</v>
      </c>
      <c r="AR44" s="10"/>
      <c r="AS44" s="10">
        <f>(AT43+AT45)/2</f>
        <v>0</v>
      </c>
      <c r="AT44" s="10"/>
      <c r="AU44" s="10">
        <f>(AV43+AV45)/2</f>
        <v>0</v>
      </c>
      <c r="AV44" s="10"/>
      <c r="AW44" s="10">
        <f>(AX43+AX45)/2</f>
        <v>0</v>
      </c>
      <c r="AX44" s="10"/>
      <c r="AY44" s="10">
        <f>(AZ43+AZ45)/2</f>
        <v>0</v>
      </c>
      <c r="AZ44" s="10"/>
      <c r="BA44" s="10">
        <v>0</v>
      </c>
    </row>
    <row r="45" spans="1:53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>
        <f>(K44+K46)/2</f>
        <v>2.8286773536610861E-2</v>
      </c>
      <c r="K45" s="10"/>
      <c r="L45" s="10">
        <f>(M44+M46)/2</f>
        <v>2.5416679248993254E-2</v>
      </c>
      <c r="M45" s="10"/>
      <c r="N45" s="10">
        <f>(O44+O46)/2</f>
        <v>2.262278263423264E-2</v>
      </c>
      <c r="O45" s="10"/>
      <c r="P45" s="10">
        <f>(Q44+Q46)/2</f>
        <v>1.9917841305322932E-2</v>
      </c>
      <c r="Q45" s="10"/>
      <c r="R45" s="10">
        <f>(S44+S46)/2</f>
        <v>1.7315970596926321E-2</v>
      </c>
      <c r="S45" s="10"/>
      <c r="T45" s="10">
        <f>(U44+U46)/2</f>
        <v>1.4832682714374015E-2</v>
      </c>
      <c r="U45" s="10"/>
      <c r="V45" s="10">
        <f>(W44+W46)/2</f>
        <v>1.2484864266546904E-2</v>
      </c>
      <c r="W45" s="10"/>
      <c r="X45" s="10">
        <f>(Y44+Y46)/2</f>
        <v>1.0290653548087527E-2</v>
      </c>
      <c r="Y45" s="10"/>
      <c r="Z45" s="10">
        <f>(AA44+AA46)/2</f>
        <v>8.2691608255923629E-3</v>
      </c>
      <c r="AA45" s="10"/>
      <c r="AB45" s="10">
        <f>(AC44+AC46)/2</f>
        <v>6.4399501653156369E-3</v>
      </c>
      <c r="AC45" s="10"/>
      <c r="AD45" s="10">
        <f>(AE44+AE46)/2</f>
        <v>4.8221699071672721E-3</v>
      </c>
      <c r="AE45" s="10"/>
      <c r="AF45" s="10">
        <f>(AG44+AG46)/2</f>
        <v>3.4331845880510577E-3</v>
      </c>
      <c r="AG45" s="10"/>
      <c r="AH45" s="10">
        <f>(AI44+AI46)/2</f>
        <v>2.2865384423278877E-3</v>
      </c>
      <c r="AI45" s="10"/>
      <c r="AJ45" s="10">
        <f>(AK44+AK46)/2</f>
        <v>1.3891094614248757E-3</v>
      </c>
      <c r="AK45" s="10"/>
      <c r="AL45" s="10">
        <f>(AM44+AM46)/2</f>
        <v>7.3748710174313637E-4</v>
      </c>
      <c r="AM45" s="10"/>
      <c r="AN45" s="10">
        <f>(AO44+AO46)/2</f>
        <v>3.1410948385526962E-4</v>
      </c>
      <c r="AO45" s="10"/>
      <c r="AP45" s="10">
        <f>(AQ44+AQ46)/2</f>
        <v>8.4743026859504175E-5</v>
      </c>
      <c r="AQ45" s="10"/>
      <c r="AR45" s="10">
        <f>(AS44+AS46)/2</f>
        <v>0</v>
      </c>
      <c r="AS45" s="10"/>
      <c r="AT45" s="10">
        <f>(AU44+AU46)/2</f>
        <v>0</v>
      </c>
      <c r="AU45" s="10"/>
      <c r="AV45" s="10">
        <f>(AW44+AW46)/2</f>
        <v>0</v>
      </c>
      <c r="AW45" s="10"/>
      <c r="AX45" s="10">
        <f>(AY44+AY46)/2</f>
        <v>0</v>
      </c>
      <c r="AY45" s="10"/>
      <c r="AZ45" s="10">
        <f>(BA44+BA46)/2</f>
        <v>0</v>
      </c>
      <c r="BA45" s="10"/>
    </row>
    <row r="46" spans="1:53" x14ac:dyDescent="0.2">
      <c r="A46" s="10"/>
      <c r="B46" s="10"/>
      <c r="C46" s="10"/>
      <c r="D46" s="10"/>
      <c r="E46" s="10"/>
      <c r="F46" s="10"/>
      <c r="G46" s="10"/>
      <c r="H46" s="10"/>
      <c r="I46" s="10">
        <f>(J45+J47)/2</f>
        <v>4.1577255996400553E-2</v>
      </c>
      <c r="J46" s="10"/>
      <c r="K46" s="10">
        <f>(L45+L47)/2</f>
        <v>3.8007255337441558E-2</v>
      </c>
      <c r="L46" s="10"/>
      <c r="M46" s="10">
        <f>(N45+N47)/2</f>
        <v>3.4481382146241704E-2</v>
      </c>
      <c r="N46" s="10"/>
      <c r="O46" s="10">
        <f>(P45+P47)/2</f>
        <v>3.1012177133634997E-2</v>
      </c>
      <c r="P46" s="10"/>
      <c r="Q46" s="10">
        <f>(R45+R47)/2</f>
        <v>2.7614040539288197E-2</v>
      </c>
      <c r="R46" s="10"/>
      <c r="S46" s="10">
        <f>(T45+T47)/2</f>
        <v>2.4303468099856104E-2</v>
      </c>
      <c r="T46" s="10"/>
      <c r="U46" s="10">
        <f>(V45+V47)/2</f>
        <v>2.1099287651606555E-2</v>
      </c>
      <c r="V46" s="10"/>
      <c r="W46" s="10">
        <f>(X45+X47)/2</f>
        <v>1.8022874580841113E-2</v>
      </c>
      <c r="X46" s="10"/>
      <c r="Y46" s="10">
        <f>(Z45+Z47)/2</f>
        <v>1.5098308167982247E-2</v>
      </c>
      <c r="Z46" s="10"/>
      <c r="AA46" s="10">
        <f>(AB45+AB47)/2</f>
        <v>1.2352404882794734E-2</v>
      </c>
      <c r="AB46" s="10"/>
      <c r="AC46" s="10">
        <f>(AD45+AD47)/2</f>
        <v>9.8145237129954252E-3</v>
      </c>
      <c r="AD46" s="10"/>
      <c r="AE46" s="10">
        <f>(AF45+AF47)/2</f>
        <v>7.5159759584624486E-3</v>
      </c>
      <c r="AF46" s="10"/>
      <c r="AG46" s="10">
        <f>(AH45+AH47)/2</f>
        <v>5.4887812345473302E-3</v>
      </c>
      <c r="AH46" s="10"/>
      <c r="AI46" s="10">
        <f>(AJ45+AJ47)/2</f>
        <v>3.7633941489977922E-3</v>
      </c>
      <c r="AJ46" s="10"/>
      <c r="AK46" s="10">
        <f>(AL45+AL47)/2</f>
        <v>2.3649152473175553E-3</v>
      </c>
      <c r="AL46" s="10"/>
      <c r="AM46" s="10">
        <f>(AN45+AN47)/2</f>
        <v>1.3073265832011999E-3</v>
      </c>
      <c r="AN46" s="10"/>
      <c r="AO46" s="10">
        <f>(AP45+AP47)/2</f>
        <v>5.8584745428078716E-4</v>
      </c>
      <c r="AP46" s="10"/>
      <c r="AQ46" s="10">
        <f>(AR45+AR47)/2</f>
        <v>1.6948605371900835E-4</v>
      </c>
      <c r="AR46" s="10"/>
      <c r="AS46" s="10">
        <f>(AT45+AT47)/2</f>
        <v>0</v>
      </c>
      <c r="AT46" s="10"/>
      <c r="AU46" s="10">
        <f>(AV45+AV47)/2</f>
        <v>0</v>
      </c>
      <c r="AV46" s="10"/>
      <c r="AW46" s="10">
        <f>(AX45+AX47)/2</f>
        <v>0</v>
      </c>
      <c r="AX46" s="10"/>
      <c r="AY46" s="10">
        <f>(AZ45+AZ47)/2</f>
        <v>0</v>
      </c>
      <c r="AZ46" s="10"/>
      <c r="BA46" s="10">
        <v>0</v>
      </c>
    </row>
    <row r="47" spans="1:53" x14ac:dyDescent="0.2">
      <c r="A47" s="10"/>
      <c r="B47" s="10"/>
      <c r="C47" s="10"/>
      <c r="D47" s="10"/>
      <c r="E47" s="10"/>
      <c r="F47" s="10"/>
      <c r="G47" s="10"/>
      <c r="H47" s="10">
        <f>(I46+I48)/2</f>
        <v>5.9139368257901295E-2</v>
      </c>
      <c r="I47" s="10"/>
      <c r="J47" s="10">
        <f>(K46+K48)/2</f>
        <v>5.4867738456190238E-2</v>
      </c>
      <c r="K47" s="10"/>
      <c r="L47" s="10">
        <f>(M46+M48)/2</f>
        <v>5.0597831425889861E-2</v>
      </c>
      <c r="M47" s="10"/>
      <c r="N47" s="10">
        <f>(O46+O48)/2</f>
        <v>4.6339981658250762E-2</v>
      </c>
      <c r="O47" s="10"/>
      <c r="P47" s="10">
        <f>(Q46+Q48)/2</f>
        <v>4.2106512961947062E-2</v>
      </c>
      <c r="Q47" s="10"/>
      <c r="R47" s="10">
        <f>(S46+S48)/2</f>
        <v>3.7912110481650073E-2</v>
      </c>
      <c r="S47" s="10"/>
      <c r="T47" s="10">
        <f>(U46+U48)/2</f>
        <v>3.377425348533819E-2</v>
      </c>
      <c r="U47" s="10"/>
      <c r="V47" s="10">
        <f>(W46+W48)/2</f>
        <v>2.9713711036666205E-2</v>
      </c>
      <c r="W47" s="10"/>
      <c r="X47" s="10">
        <f>(Y46+Y48)/2</f>
        <v>2.5755095613594702E-2</v>
      </c>
      <c r="Y47" s="10"/>
      <c r="Z47" s="10">
        <f>(AA46+AA48)/2</f>
        <v>2.1927455510372132E-2</v>
      </c>
      <c r="AA47" s="10"/>
      <c r="AB47" s="10">
        <f>(AC46+AC48)/2</f>
        <v>1.8264859600273832E-2</v>
      </c>
      <c r="AC47" s="10"/>
      <c r="AD47" s="10">
        <f>(AE46+AE48)/2</f>
        <v>1.4806877518823577E-2</v>
      </c>
      <c r="AE47" s="10"/>
      <c r="AF47" s="10">
        <f>(AG46+AG48)/2</f>
        <v>1.1598767328873839E-2</v>
      </c>
      <c r="AG47" s="10"/>
      <c r="AH47" s="10">
        <f>(AI46+AI48)/2</f>
        <v>8.6910240267667731E-3</v>
      </c>
      <c r="AI47" s="10"/>
      <c r="AJ47" s="10">
        <f>(AK46+AK48)/2</f>
        <v>6.1376788365707091E-3</v>
      </c>
      <c r="AK47" s="10"/>
      <c r="AL47" s="10">
        <f>(AM46+AM48)/2</f>
        <v>3.9923433928919739E-3</v>
      </c>
      <c r="AM47" s="10"/>
      <c r="AN47" s="10">
        <f>(AO46+AO48)/2</f>
        <v>2.3005436825471303E-3</v>
      </c>
      <c r="AO47" s="10"/>
      <c r="AP47" s="10">
        <f>(AQ46+AQ48)/2</f>
        <v>1.0869518817020701E-3</v>
      </c>
      <c r="AQ47" s="10"/>
      <c r="AR47" s="10">
        <f>(AS46+AS48)/2</f>
        <v>3.389721074380167E-4</v>
      </c>
      <c r="AS47" s="10"/>
      <c r="AT47" s="10">
        <f>(AU46+AU48)/2</f>
        <v>0</v>
      </c>
      <c r="AU47" s="10"/>
      <c r="AV47" s="10">
        <f>(AW46+AW48)/2</f>
        <v>0</v>
      </c>
      <c r="AW47" s="10"/>
      <c r="AX47" s="10">
        <f>(AY46+AY48)/2</f>
        <v>0</v>
      </c>
      <c r="AY47" s="10"/>
      <c r="AZ47" s="10">
        <f>(BA46+BA48)/2</f>
        <v>0</v>
      </c>
      <c r="BA47" s="10"/>
    </row>
    <row r="48" spans="1:53" x14ac:dyDescent="0.2">
      <c r="A48" s="10"/>
      <c r="B48" s="10"/>
      <c r="C48" s="10"/>
      <c r="D48" s="10"/>
      <c r="E48" s="10"/>
      <c r="F48" s="10"/>
      <c r="G48" s="10">
        <f>(H47+H49)/2</f>
        <v>8.1627638735704972E-2</v>
      </c>
      <c r="H48" s="10"/>
      <c r="I48" s="10">
        <f>(J47+J49)/2</f>
        <v>7.6701480519402038E-2</v>
      </c>
      <c r="J48" s="10"/>
      <c r="K48" s="10">
        <f>(L47+L49)/2</f>
        <v>7.1728221574938925E-2</v>
      </c>
      <c r="L48" s="10"/>
      <c r="M48" s="10">
        <f>(N47+N49)/2</f>
        <v>6.6714280705538018E-2</v>
      </c>
      <c r="N48" s="10"/>
      <c r="O48" s="10">
        <f>(P47+P49)/2</f>
        <v>6.166778618286653E-2</v>
      </c>
      <c r="P48" s="10"/>
      <c r="Q48" s="10">
        <f>(R47+R49)/2</f>
        <v>5.6598985384605935E-2</v>
      </c>
      <c r="R48" s="10"/>
      <c r="S48" s="10">
        <f>(T47+T49)/2</f>
        <v>5.1520752863444041E-2</v>
      </c>
      <c r="T48" s="10"/>
      <c r="U48" s="10">
        <f>(V47+V49)/2</f>
        <v>4.6449219319069826E-2</v>
      </c>
      <c r="V48" s="10"/>
      <c r="W48" s="10">
        <f>(X47+X49)/2</f>
        <v>4.1404547492491298E-2</v>
      </c>
      <c r="X48" s="10"/>
      <c r="Y48" s="10">
        <f>(Z47+Z49)/2</f>
        <v>3.6411883059207159E-2</v>
      </c>
      <c r="Z48" s="10"/>
      <c r="AA48" s="10">
        <f>(AB47+AB49)/2</f>
        <v>3.1502506137949526E-2</v>
      </c>
      <c r="AB48" s="10"/>
      <c r="AC48" s="10">
        <f>(AD47+AD49)/2</f>
        <v>2.6715195487552239E-2</v>
      </c>
      <c r="AD48" s="10"/>
      <c r="AE48" s="10">
        <f>(AF47+AF49)/2</f>
        <v>2.2097779079184705E-2</v>
      </c>
      <c r="AF48" s="10"/>
      <c r="AG48" s="10">
        <f>(AH47+AH49)/2</f>
        <v>1.7708753423200347E-2</v>
      </c>
      <c r="AH48" s="10"/>
      <c r="AI48" s="10">
        <f>(AJ47+AJ49)/2</f>
        <v>1.3618653904535755E-2</v>
      </c>
      <c r="AJ48" s="10"/>
      <c r="AK48" s="10">
        <f>(AL47+AL49)/2</f>
        <v>9.9104424258238625E-3</v>
      </c>
      <c r="AL48" s="10"/>
      <c r="AM48" s="10">
        <f>(AN47+AN49)/2</f>
        <v>6.6773602025827477E-3</v>
      </c>
      <c r="AN48" s="10"/>
      <c r="AO48" s="10">
        <f>(AP47+AP49)/2</f>
        <v>4.0152399108134736E-3</v>
      </c>
      <c r="AP48" s="10"/>
      <c r="AQ48" s="10">
        <f>(AR47+AR49)/2</f>
        <v>2.0044177096851319E-3</v>
      </c>
      <c r="AR48" s="10"/>
      <c r="AS48" s="10">
        <f>(AT47+AT49)/2</f>
        <v>6.779442148760334E-4</v>
      </c>
      <c r="AT48" s="10"/>
      <c r="AU48" s="10">
        <f>(AV47+AV49)/2</f>
        <v>0</v>
      </c>
      <c r="AV48" s="10"/>
      <c r="AW48" s="10">
        <f>(AX47+AX49)/2</f>
        <v>0</v>
      </c>
      <c r="AX48" s="10"/>
      <c r="AY48" s="10">
        <f>(AZ47+AZ49)/2</f>
        <v>0</v>
      </c>
      <c r="AZ48" s="10"/>
      <c r="BA48" s="10">
        <v>0</v>
      </c>
    </row>
    <row r="49" spans="1:53" x14ac:dyDescent="0.2">
      <c r="A49" s="10"/>
      <c r="B49" s="10"/>
      <c r="C49" s="10"/>
      <c r="D49" s="10"/>
      <c r="E49" s="10"/>
      <c r="F49" s="10">
        <f>(G48+G50)/2</f>
        <v>0.10959925475700458</v>
      </c>
      <c r="G49" s="10"/>
      <c r="H49" s="10">
        <f>(I48+I50)/2</f>
        <v>0.10411590921350865</v>
      </c>
      <c r="I49" s="10"/>
      <c r="J49" s="10">
        <f>(K48+K50)/2</f>
        <v>9.8535222582613852E-2</v>
      </c>
      <c r="K49" s="10"/>
      <c r="L49" s="10">
        <f>(M48+M50)/2</f>
        <v>9.2858611723987988E-2</v>
      </c>
      <c r="M49" s="10"/>
      <c r="N49" s="10">
        <f>(O48+O50)/2</f>
        <v>8.7088579752825274E-2</v>
      </c>
      <c r="O49" s="10"/>
      <c r="P49" s="10">
        <f>(Q48+Q50)/2</f>
        <v>8.1229059403785997E-2</v>
      </c>
      <c r="Q49" s="10"/>
      <c r="R49" s="10">
        <f>(S48+S50)/2</f>
        <v>7.528586028756179E-2</v>
      </c>
      <c r="S49" s="10"/>
      <c r="T49" s="10">
        <f>(U48+U50)/2</f>
        <v>6.9267252241549893E-2</v>
      </c>
      <c r="U49" s="10"/>
      <c r="V49" s="10">
        <f>(W48+W50)/2</f>
        <v>6.318472760147345E-2</v>
      </c>
      <c r="W49" s="10"/>
      <c r="X49" s="10">
        <f>(Y48+Y50)/2</f>
        <v>5.7053999371387894E-2</v>
      </c>
      <c r="Y49" s="10"/>
      <c r="Z49" s="10">
        <f>(AA48+AA50)/2</f>
        <v>5.0896310608042186E-2</v>
      </c>
      <c r="AA49" s="10"/>
      <c r="AB49" s="10">
        <f>(AC48+AC50)/2</f>
        <v>4.4740152675625214E-2</v>
      </c>
      <c r="AC49" s="10"/>
      <c r="AD49" s="10">
        <f>(AE48+AE50)/2</f>
        <v>3.86235134562809E-2</v>
      </c>
      <c r="AE49" s="10"/>
      <c r="AF49" s="10">
        <f>(AG48+AG50)/2</f>
        <v>3.259679082949557E-2</v>
      </c>
      <c r="AG49" s="10"/>
      <c r="AH49" s="10">
        <f>(AI48+AI50)/2</f>
        <v>2.6726482819633923E-2</v>
      </c>
      <c r="AI49" s="10"/>
      <c r="AJ49" s="10">
        <f>(AK48+AK50)/2</f>
        <v>2.1099628972500801E-2</v>
      </c>
      <c r="AK49" s="10"/>
      <c r="AL49" s="10">
        <f>(AM48+AM50)/2</f>
        <v>1.582854145875575E-2</v>
      </c>
      <c r="AM49" s="10"/>
      <c r="AN49" s="10">
        <f>(AO48+AO50)/2</f>
        <v>1.1054176722618365E-2</v>
      </c>
      <c r="AO49" s="10"/>
      <c r="AP49" s="10">
        <f>(AQ48+AQ50)/2</f>
        <v>6.9435279399248772E-3</v>
      </c>
      <c r="AQ49" s="10"/>
      <c r="AR49" s="10">
        <f>(AS48+AS50)/2</f>
        <v>3.6698633119322472E-3</v>
      </c>
      <c r="AS49" s="10"/>
      <c r="AT49" s="10">
        <f>(AU48+AU50)/2</f>
        <v>1.3558884297520668E-3</v>
      </c>
      <c r="AU49" s="10"/>
      <c r="AV49" s="10">
        <f>(AW48+AW50)/2</f>
        <v>0</v>
      </c>
      <c r="AW49" s="10"/>
      <c r="AX49" s="10">
        <f>(AY48+AY50)/2</f>
        <v>0</v>
      </c>
      <c r="AY49" s="10"/>
      <c r="AZ49" s="10">
        <f>(BA48+BA50)/2</f>
        <v>0</v>
      </c>
      <c r="BA49" s="10"/>
    </row>
    <row r="50" spans="1:53" x14ac:dyDescent="0.2">
      <c r="A50" s="10"/>
      <c r="B50" s="10"/>
      <c r="C50" s="10"/>
      <c r="D50" s="10"/>
      <c r="E50" s="10">
        <f>(F49+F51)/2</f>
        <v>0.14346767273571437</v>
      </c>
      <c r="F50" s="10"/>
      <c r="G50" s="10">
        <f>(H49+H51)/2</f>
        <v>0.13757087077830418</v>
      </c>
      <c r="H50" s="10"/>
      <c r="I50" s="10">
        <f>(J49+J51)/2</f>
        <v>0.13153033790761526</v>
      </c>
      <c r="J50" s="10"/>
      <c r="K50" s="10">
        <f>(L49+L51)/2</f>
        <v>0.12534222359028876</v>
      </c>
      <c r="L50" s="10"/>
      <c r="M50" s="10">
        <f>(N49+N51)/2</f>
        <v>0.11900294274243796</v>
      </c>
      <c r="N50" s="10"/>
      <c r="O50" s="10">
        <f>(P49+P51)/2</f>
        <v>0.112509373322784</v>
      </c>
      <c r="P50" s="10"/>
      <c r="Q50" s="10">
        <f>(R49+R51)/2</f>
        <v>0.10585913342296607</v>
      </c>
      <c r="R50" s="10"/>
      <c r="S50" s="10">
        <f>(T49+T51)/2</f>
        <v>9.9050967711679538E-2</v>
      </c>
      <c r="T50" s="10"/>
      <c r="U50" s="10">
        <f>(V49+V51)/2</f>
        <v>9.2085285164029973E-2</v>
      </c>
      <c r="V50" s="10"/>
      <c r="W50" s="10">
        <f>(X49+X51)/2</f>
        <v>8.4964907710455589E-2</v>
      </c>
      <c r="X50" s="10"/>
      <c r="Y50" s="10">
        <f>(Z49+Z51)/2</f>
        <v>7.7696115683568628E-2</v>
      </c>
      <c r="Z50" s="10"/>
      <c r="AA50" s="10">
        <f>(AB49+AB51)/2</f>
        <v>7.0290115078134846E-2</v>
      </c>
      <c r="AB50" s="10"/>
      <c r="AC50" s="10">
        <f>(AD49+AD51)/2</f>
        <v>6.2765109863698196E-2</v>
      </c>
      <c r="AD50" s="10"/>
      <c r="AE50" s="10">
        <f>(AF49+AF51)/2</f>
        <v>5.5149247833377088E-2</v>
      </c>
      <c r="AF50" s="10"/>
      <c r="AG50" s="10">
        <f>(AH49+AH51)/2</f>
        <v>4.7484828235790796E-2</v>
      </c>
      <c r="AH50" s="10"/>
      <c r="AI50" s="10">
        <f>(AJ49+AJ51)/2</f>
        <v>3.9834311734732092E-2</v>
      </c>
      <c r="AJ50" s="10"/>
      <c r="AK50" s="10">
        <f>(AL49+AL51)/2</f>
        <v>3.2288815519177741E-2</v>
      </c>
      <c r="AL50" s="10"/>
      <c r="AM50" s="10">
        <f>(AN49+AN51)/2</f>
        <v>2.4979722714928751E-2</v>
      </c>
      <c r="AN50" s="10"/>
      <c r="AO50" s="10">
        <f>(AP49+AP51)/2</f>
        <v>1.8093113534423257E-2</v>
      </c>
      <c r="AP50" s="10"/>
      <c r="AQ50" s="10">
        <f>(AR49+AR51)/2</f>
        <v>1.1882638170164623E-2</v>
      </c>
      <c r="AR50" s="10"/>
      <c r="AS50" s="10">
        <f>(AT49+AT51)/2</f>
        <v>6.6617824089884609E-3</v>
      </c>
      <c r="AT50" s="10"/>
      <c r="AU50" s="10">
        <f>(AV49+AV51)/2</f>
        <v>2.7117768595041336E-3</v>
      </c>
      <c r="AV50" s="10"/>
      <c r="AW50" s="10">
        <f>(AX49+AX51)/2</f>
        <v>0</v>
      </c>
      <c r="AX50" s="10"/>
      <c r="AY50" s="10">
        <f>(AZ49+AZ51)/2</f>
        <v>0</v>
      </c>
      <c r="AZ50" s="10"/>
      <c r="BA50" s="10">
        <v>0</v>
      </c>
    </row>
    <row r="51" spans="1:53" x14ac:dyDescent="0.2">
      <c r="A51" s="10"/>
      <c r="B51" s="10"/>
      <c r="C51" s="10"/>
      <c r="D51" s="10">
        <f>(E50+E52)/2</f>
        <v>0.18346477548988779</v>
      </c>
      <c r="E51" s="10"/>
      <c r="F51" s="10">
        <f>(G50+G52)/2</f>
        <v>0.17733609071442416</v>
      </c>
      <c r="G51" s="10"/>
      <c r="H51" s="10">
        <f>(I50+I52)/2</f>
        <v>0.1710258323430997</v>
      </c>
      <c r="I51" s="10"/>
      <c r="J51" s="10">
        <f>(K50+K52)/2</f>
        <v>0.16452545323261669</v>
      </c>
      <c r="K51" s="10"/>
      <c r="L51" s="10">
        <f>(M50+M52)/2</f>
        <v>0.15782583545658954</v>
      </c>
      <c r="M51" s="10"/>
      <c r="N51" s="10">
        <f>(O50+O52)/2</f>
        <v>0.15091730573205064</v>
      </c>
      <c r="O51" s="10"/>
      <c r="P51" s="10">
        <f>(Q50+Q52)/2</f>
        <v>0.14378968724178201</v>
      </c>
      <c r="Q51" s="10"/>
      <c r="R51" s="10">
        <f>(S50+S52)/2</f>
        <v>0.13643240655837036</v>
      </c>
      <c r="S51" s="10"/>
      <c r="T51" s="10">
        <f>(U50+U52)/2</f>
        <v>0.12883468318180918</v>
      </c>
      <c r="U51" s="10"/>
      <c r="V51" s="10">
        <f>(W50+W52)/2</f>
        <v>0.12098584272658651</v>
      </c>
      <c r="W51" s="10"/>
      <c r="X51" s="10">
        <f>(Y50+Y52)/2</f>
        <v>0.11287581604952328</v>
      </c>
      <c r="Y51" s="10"/>
      <c r="Z51" s="10">
        <f>(AA50+AA52)/2</f>
        <v>0.10449592075909507</v>
      </c>
      <c r="AA51" s="10"/>
      <c r="AB51" s="10">
        <f>(AC50+AC52)/2</f>
        <v>9.5840077480644464E-2</v>
      </c>
      <c r="AC51" s="10"/>
      <c r="AD51" s="10">
        <f>(AE50+AE52)/2</f>
        <v>8.6906706271115491E-2</v>
      </c>
      <c r="AE51" s="10"/>
      <c r="AF51" s="10">
        <f>(AG50+AG52)/2</f>
        <v>7.7701704837258606E-2</v>
      </c>
      <c r="AG51" s="10"/>
      <c r="AH51" s="10">
        <f>(AI50+AI52)/2</f>
        <v>6.8243173651947667E-2</v>
      </c>
      <c r="AI51" s="10"/>
      <c r="AJ51" s="10">
        <f>(AK50+AK52)/2</f>
        <v>5.8568994496963386E-2</v>
      </c>
      <c r="AK51" s="10"/>
      <c r="AL51" s="10">
        <f>(AM50+AM52)/2</f>
        <v>4.8749089579599725E-2</v>
      </c>
      <c r="AM51" s="10"/>
      <c r="AN51" s="10">
        <f>(AO50+AO52)/2</f>
        <v>3.8905268707239135E-2</v>
      </c>
      <c r="AO51" s="10"/>
      <c r="AP51" s="10">
        <f>(AQ50+AQ52)/2</f>
        <v>2.9242699128921634E-2</v>
      </c>
      <c r="AQ51" s="10"/>
      <c r="AR51" s="10">
        <f>(AS50+AS52)/2</f>
        <v>2.0095413028396999E-2</v>
      </c>
      <c r="AS51" s="10"/>
      <c r="AT51" s="10">
        <f>(AU50+AU52)/2</f>
        <v>1.1967676388224855E-2</v>
      </c>
      <c r="AU51" s="10"/>
      <c r="AV51" s="10">
        <f>(AW50+AW52)/2</f>
        <v>5.4235537190082672E-3</v>
      </c>
      <c r="AW51" s="10"/>
      <c r="AX51" s="10">
        <f>(AY50+AY52)/2</f>
        <v>0</v>
      </c>
      <c r="AY51" s="10"/>
      <c r="AZ51" s="10">
        <f>(BA50+BA52)/2</f>
        <v>0</v>
      </c>
      <c r="BA51" s="10"/>
    </row>
    <row r="52" spans="1:53" x14ac:dyDescent="0.2">
      <c r="A52" s="10"/>
      <c r="B52" s="10"/>
      <c r="C52" s="10">
        <f>(D51+D53)/2</f>
        <v>0.22961502215152707</v>
      </c>
      <c r="D52" s="10"/>
      <c r="E52" s="10">
        <f>(F51+F53)/2</f>
        <v>0.22346187824406122</v>
      </c>
      <c r="F52" s="10"/>
      <c r="G52" s="10">
        <f>(H51+H53)/2</f>
        <v>0.21710131065054414</v>
      </c>
      <c r="H52" s="10"/>
      <c r="I52" s="10">
        <f>(J51+J53)/2</f>
        <v>0.21052132677858415</v>
      </c>
      <c r="J52" s="10"/>
      <c r="K52" s="10">
        <f>(L51+L53)/2</f>
        <v>0.20370868287494459</v>
      </c>
      <c r="L52" s="10"/>
      <c r="M52" s="10">
        <f>(N51+N53)/2</f>
        <v>0.19664872817074111</v>
      </c>
      <c r="N52" s="10"/>
      <c r="O52" s="10">
        <f>(P51+P53)/2</f>
        <v>0.1893252381413173</v>
      </c>
      <c r="P52" s="10"/>
      <c r="Q52" s="10">
        <f>(R51+R53)/2</f>
        <v>0.18172024106059795</v>
      </c>
      <c r="R52" s="10"/>
      <c r="S52" s="10">
        <f>(T51+T53)/2</f>
        <v>0.1738138454050612</v>
      </c>
      <c r="T52" s="10"/>
      <c r="U52" s="10">
        <f>(V51+V53)/2</f>
        <v>0.16558408119958837</v>
      </c>
      <c r="V52" s="10"/>
      <c r="W52" s="10">
        <f>(X51+X53)/2</f>
        <v>0.15700677774271743</v>
      </c>
      <c r="X52" s="10"/>
      <c r="Y52" s="10">
        <f>(Z51+Z53)/2</f>
        <v>0.14805551641547793</v>
      </c>
      <c r="Z52" s="10"/>
      <c r="AA52" s="10">
        <f>(AB51+AB53)/2</f>
        <v>0.1387017264400553</v>
      </c>
      <c r="AB52" s="10"/>
      <c r="AC52" s="10">
        <f>(AD51+AD53)/2</f>
        <v>0.12891504509759072</v>
      </c>
      <c r="AD52" s="10"/>
      <c r="AE52" s="10">
        <f>(AF51+AF53)/2</f>
        <v>0.11866416470885388</v>
      </c>
      <c r="AF52" s="10"/>
      <c r="AG52" s="10">
        <f>(AH51+AH53)/2</f>
        <v>0.10791858143872643</v>
      </c>
      <c r="AH52" s="10"/>
      <c r="AI52" s="10">
        <f>(AJ51+AJ53)/2</f>
        <v>9.6652035569163242E-2</v>
      </c>
      <c r="AJ52" s="10"/>
      <c r="AK52" s="10">
        <f>(AL51+AL53)/2</f>
        <v>8.4849173474749032E-2</v>
      </c>
      <c r="AL52" s="10"/>
      <c r="AM52" s="10">
        <f>(AN51+AN53)/2</f>
        <v>7.2518456444270699E-2</v>
      </c>
      <c r="AN52" s="10"/>
      <c r="AO52" s="10">
        <f>(AP51+AP53)/2</f>
        <v>5.9717423880055014E-2</v>
      </c>
      <c r="AP52" s="10"/>
      <c r="AQ52" s="10">
        <f>(AR51+AR53)/2</f>
        <v>4.6602760087678642E-2</v>
      </c>
      <c r="AR52" s="10"/>
      <c r="AS52" s="10">
        <f>(AT51+AT53)/2</f>
        <v>3.352904364780554E-2</v>
      </c>
      <c r="AT52" s="10"/>
      <c r="AU52" s="10">
        <f>(AV51+AV53)/2</f>
        <v>2.1223575916945576E-2</v>
      </c>
      <c r="AV52" s="10"/>
      <c r="AW52" s="10">
        <f>(AX51+AX53)/2</f>
        <v>1.0847107438016534E-2</v>
      </c>
      <c r="AX52" s="10"/>
      <c r="AY52" s="10">
        <f>(AZ51+AZ53)/2</f>
        <v>0</v>
      </c>
      <c r="AZ52" s="10"/>
      <c r="BA52" s="10">
        <v>0</v>
      </c>
    </row>
    <row r="53" spans="1:53" x14ac:dyDescent="0.2">
      <c r="A53" s="10"/>
      <c r="B53" s="10">
        <f>(C52+C54)/2</f>
        <v>0.28172338223702598</v>
      </c>
      <c r="C53" s="10"/>
      <c r="D53" s="10">
        <f>(E52+E54)/2</f>
        <v>0.27576526881316632</v>
      </c>
      <c r="E53" s="10"/>
      <c r="F53" s="10">
        <f>(G52+G54)/2</f>
        <v>0.26958766577369825</v>
      </c>
      <c r="G53" s="10"/>
      <c r="H53" s="10">
        <f>(I52+I54)/2</f>
        <v>0.26317678895798857</v>
      </c>
      <c r="I53" s="10"/>
      <c r="J53" s="10">
        <f>(K52+K54)/2</f>
        <v>0.25651720032455161</v>
      </c>
      <c r="K53" s="10"/>
      <c r="L53" s="10">
        <f>(M52+M54)/2</f>
        <v>0.24959153029329961</v>
      </c>
      <c r="M53" s="10"/>
      <c r="N53" s="10">
        <f>(O52+O54)/2</f>
        <v>0.24238015060943158</v>
      </c>
      <c r="O53" s="10"/>
      <c r="P53" s="10">
        <f>(Q52+Q54)/2</f>
        <v>0.23486078904085261</v>
      </c>
      <c r="Q53" s="10"/>
      <c r="R53" s="10">
        <f>(S52+S54)/2</f>
        <v>0.22700807556282554</v>
      </c>
      <c r="S53" s="10"/>
      <c r="T53" s="10">
        <f>(U52+U54)/2</f>
        <v>0.21879300762831322</v>
      </c>
      <c r="U53" s="10"/>
      <c r="V53" s="10">
        <f>(W52+W54)/2</f>
        <v>0.21018231967259024</v>
      </c>
      <c r="W53" s="10"/>
      <c r="X53" s="10">
        <f>(Y52+Y54)/2</f>
        <v>0.20113773943591159</v>
      </c>
      <c r="Y53" s="10"/>
      <c r="Z53" s="10">
        <f>(AA52+AA54)/2</f>
        <v>0.19161511207186077</v>
      </c>
      <c r="AA53" s="10"/>
      <c r="AB53" s="10">
        <f>(AC52+AC54)/2</f>
        <v>0.1815633753994661</v>
      </c>
      <c r="AC53" s="10"/>
      <c r="AD53" s="10">
        <f>(AE52+AE54)/2</f>
        <v>0.17092338392406597</v>
      </c>
      <c r="AE53" s="10"/>
      <c r="AF53" s="10">
        <f>(AG52+AG54)/2</f>
        <v>0.15962662458044916</v>
      </c>
      <c r="AG53" s="10"/>
      <c r="AH53" s="10">
        <f>(AI52+AI54)/2</f>
        <v>0.14759398922550521</v>
      </c>
      <c r="AI53" s="10"/>
      <c r="AJ53" s="10">
        <f>(AK52+AK54)/2</f>
        <v>0.13473507664136311</v>
      </c>
      <c r="AK53" s="10"/>
      <c r="AL53" s="10">
        <f>(AM52+AM54)/2</f>
        <v>0.12094925736989834</v>
      </c>
      <c r="AM53" s="10"/>
      <c r="AN53" s="10">
        <f>(AO52+AO54)/2</f>
        <v>0.10613164418130226</v>
      </c>
      <c r="AO53" s="10"/>
      <c r="AP53" s="10">
        <f>(AQ52+AQ54)/2</f>
        <v>9.0192148631188393E-2</v>
      </c>
      <c r="AQ53" s="10"/>
      <c r="AR53" s="10">
        <f>(AS52+AS54)/2</f>
        <v>7.3110107146960285E-2</v>
      </c>
      <c r="AS53" s="10"/>
      <c r="AT53" s="10">
        <f>(AU52+AU54)/2</f>
        <v>5.5090410907386228E-2</v>
      </c>
      <c r="AU53" s="10"/>
      <c r="AV53" s="10">
        <f>(AW52+AW54)/2</f>
        <v>3.7023598114882886E-2</v>
      </c>
      <c r="AW53" s="10"/>
      <c r="AX53" s="10">
        <f>(AY52+AY54)/2</f>
        <v>2.1694214876033069E-2</v>
      </c>
      <c r="AY53" s="10"/>
      <c r="AZ53" s="10">
        <f>(BA52+BA54)/2</f>
        <v>0</v>
      </c>
      <c r="BA53" s="10"/>
    </row>
    <row r="54" spans="1:53" x14ac:dyDescent="0.2">
      <c r="A54" s="10">
        <f>(B53+B55)/2</f>
        <v>0.33937711701826856</v>
      </c>
      <c r="B54" s="10"/>
      <c r="C54" s="10">
        <f>(D53+D55)/2</f>
        <v>0.33383174232252488</v>
      </c>
      <c r="D54" s="10"/>
      <c r="E54" s="10">
        <f>(F53+F55)/2</f>
        <v>0.32806865938227137</v>
      </c>
      <c r="F54" s="10"/>
      <c r="G54" s="10">
        <f>(H53+H55)/2</f>
        <v>0.32207402089685239</v>
      </c>
      <c r="H54" s="10"/>
      <c r="I54" s="10">
        <f>(J53+J55)/2</f>
        <v>0.31583225113739299</v>
      </c>
      <c r="J54" s="10"/>
      <c r="K54" s="10">
        <f>(L53+L55)/2</f>
        <v>0.30932571777415863</v>
      </c>
      <c r="L54" s="10"/>
      <c r="M54" s="10">
        <f>(N53+N55)/2</f>
        <v>0.30253433241585814</v>
      </c>
      <c r="N54" s="10"/>
      <c r="O54" s="10">
        <f>(P53+P55)/2</f>
        <v>0.29543506307754586</v>
      </c>
      <c r="P54" s="10"/>
      <c r="Q54" s="10">
        <f>(R53+R55)/2</f>
        <v>0.28800133702110731</v>
      </c>
      <c r="R54" s="10"/>
      <c r="S54" s="10">
        <f>(T53+T55)/2</f>
        <v>0.28020230572058991</v>
      </c>
      <c r="T54" s="10"/>
      <c r="U54" s="10">
        <f>(V53+V55)/2</f>
        <v>0.2720019340570381</v>
      </c>
      <c r="V54" s="10"/>
      <c r="W54" s="10">
        <f>(X53+X55)/2</f>
        <v>0.26335786160246305</v>
      </c>
      <c r="X54" s="10"/>
      <c r="Y54" s="10">
        <f>(Z53+Z55)/2</f>
        <v>0.25421996245634526</v>
      </c>
      <c r="Z54" s="10"/>
      <c r="AA54" s="10">
        <f>(AB53+AB55)/2</f>
        <v>0.24452849770366625</v>
      </c>
      <c r="AB54" s="10"/>
      <c r="AC54" s="10">
        <f>(AD53+AD55)/2</f>
        <v>0.2342117057013415</v>
      </c>
      <c r="AD54" s="10"/>
      <c r="AE54" s="10">
        <f>(AF53+AF55)/2</f>
        <v>0.22318260313927807</v>
      </c>
      <c r="AF54" s="10"/>
      <c r="AG54" s="10">
        <f>(AH53+AH55)/2</f>
        <v>0.21133466772217188</v>
      </c>
      <c r="AH54" s="10"/>
      <c r="AI54" s="10">
        <f>(AJ53+AJ55)/2</f>
        <v>0.19853594288184717</v>
      </c>
      <c r="AJ54" s="10"/>
      <c r="AK54" s="10">
        <f>(AL53+AL55)/2</f>
        <v>0.1846209798079772</v>
      </c>
      <c r="AL54" s="10"/>
      <c r="AM54" s="10">
        <f>(AN53+AN55)/2</f>
        <v>0.16938005829552596</v>
      </c>
      <c r="AN54" s="10"/>
      <c r="AO54" s="10">
        <f>(AP53+AP55)/2</f>
        <v>0.1525458644825495</v>
      </c>
      <c r="AP54" s="10"/>
      <c r="AQ54" s="10">
        <f>(AR53+AR55)/2</f>
        <v>0.13378153717469815</v>
      </c>
      <c r="AR54" s="10"/>
      <c r="AS54" s="10">
        <f>(AT53+AT55)/2</f>
        <v>0.11269117064611503</v>
      </c>
      <c r="AT54" s="10"/>
      <c r="AU54" s="10">
        <f>(AV53+AV55)/2</f>
        <v>8.8957245897826887E-2</v>
      </c>
      <c r="AV54" s="10"/>
      <c r="AW54" s="10">
        <f>(AX53+AX55)/2</f>
        <v>6.3200088791749237E-2</v>
      </c>
      <c r="AX54" s="10"/>
      <c r="AY54" s="10">
        <f>(AZ53+AZ55)/2</f>
        <v>4.3388429752066138E-2</v>
      </c>
      <c r="AZ54" s="10"/>
      <c r="BA54" s="10">
        <f>1-1</f>
        <v>0</v>
      </c>
    </row>
    <row r="55" spans="1:53" x14ac:dyDescent="0.2">
      <c r="A55" s="10"/>
      <c r="B55" s="10">
        <f>(C54+C56)/2</f>
        <v>0.3970308517995112</v>
      </c>
      <c r="C55" s="10"/>
      <c r="D55" s="10">
        <f>(E54+E56)/2</f>
        <v>0.39189821583188339</v>
      </c>
      <c r="E55" s="10"/>
      <c r="F55" s="10">
        <f>(G54+G56)/2</f>
        <v>0.38654965299084443</v>
      </c>
      <c r="G55" s="10"/>
      <c r="H55" s="10">
        <f>(I54+I56)/2</f>
        <v>0.3809712528357162</v>
      </c>
      <c r="I55" s="10"/>
      <c r="J55" s="10">
        <f>(K54+K56)/2</f>
        <v>0.37514730195023438</v>
      </c>
      <c r="K55" s="10"/>
      <c r="L55" s="10">
        <f>(M54+M56)/2</f>
        <v>0.36905990525501758</v>
      </c>
      <c r="M55" s="10"/>
      <c r="N55" s="10">
        <f>(O54+O56)/2</f>
        <v>0.36268851422228465</v>
      </c>
      <c r="O55" s="10"/>
      <c r="P55" s="10">
        <f>(Q54+Q56)/2</f>
        <v>0.3560093371142391</v>
      </c>
      <c r="Q55" s="10"/>
      <c r="R55" s="10">
        <f>(S54+S56)/2</f>
        <v>0.34899459847938907</v>
      </c>
      <c r="S55" s="10"/>
      <c r="T55" s="10">
        <f>(U54+U56)/2</f>
        <v>0.34161160381286659</v>
      </c>
      <c r="U55" s="10"/>
      <c r="V55" s="10">
        <f>(W54+W56)/2</f>
        <v>0.33382154844148593</v>
      </c>
      <c r="W55" s="10"/>
      <c r="X55" s="10">
        <f>(Y54+Y56)/2</f>
        <v>0.32557798376901448</v>
      </c>
      <c r="Y55" s="10"/>
      <c r="Z55" s="10">
        <f>(AA54+AA56)/2</f>
        <v>0.31682481284082981</v>
      </c>
      <c r="AA55" s="10"/>
      <c r="AB55" s="10">
        <f>(AC54+AC56)/2</f>
        <v>0.3074936200078664</v>
      </c>
      <c r="AC55" s="10"/>
      <c r="AD55" s="10">
        <f>(AE54+AE56)/2</f>
        <v>0.29750002747861704</v>
      </c>
      <c r="AE55" s="10"/>
      <c r="AF55" s="10">
        <f>(AG54+AG56)/2</f>
        <v>0.28673858169810695</v>
      </c>
      <c r="AG55" s="10"/>
      <c r="AH55" s="10">
        <f>(AI54+AI56)/2</f>
        <v>0.27507534621883856</v>
      </c>
      <c r="AI55" s="10"/>
      <c r="AJ55" s="10">
        <f>(AK54+AK56)/2</f>
        <v>0.2623368091223312</v>
      </c>
      <c r="AK55" s="10"/>
      <c r="AL55" s="10">
        <f>(AM54+AM56)/2</f>
        <v>0.24829270224605604</v>
      </c>
      <c r="AM55" s="10"/>
      <c r="AN55" s="10">
        <f>(AO54+AO56)/2</f>
        <v>0.23262847240974965</v>
      </c>
      <c r="AO55" s="10"/>
      <c r="AP55" s="10">
        <f>(AQ54+AQ56)/2</f>
        <v>0.21489958033391063</v>
      </c>
      <c r="AQ55" s="10"/>
      <c r="AR55" s="10">
        <f>(AS54+AS56)/2</f>
        <v>0.19445296720243599</v>
      </c>
      <c r="AS55" s="10"/>
      <c r="AT55" s="10">
        <f>(AU54+AU56)/2</f>
        <v>0.17029193038484383</v>
      </c>
      <c r="AU55" s="10"/>
      <c r="AV55" s="10">
        <f>(AW54+AW56)/2</f>
        <v>0.1408908936807709</v>
      </c>
      <c r="AW55" s="10"/>
      <c r="AX55" s="10">
        <f>(AY54+AY56)/2</f>
        <v>0.10470596270746539</v>
      </c>
      <c r="AY55" s="10"/>
      <c r="AZ55" s="10">
        <f>(BA54+BA56)/2</f>
        <v>8.6776859504132275E-2</v>
      </c>
      <c r="BA55" s="10"/>
    </row>
    <row r="56" spans="1:53" x14ac:dyDescent="0.2">
      <c r="A56" s="10"/>
      <c r="B56" s="10"/>
      <c r="C56" s="10">
        <f>(D55+D57)/2</f>
        <v>0.46022996127649751</v>
      </c>
      <c r="D56" s="10"/>
      <c r="E56" s="10">
        <f>(F55+F57)/2</f>
        <v>0.45572777228149541</v>
      </c>
      <c r="F56" s="10"/>
      <c r="G56" s="10">
        <f>(H55+H57)/2</f>
        <v>0.45102528508483647</v>
      </c>
      <c r="H56" s="10"/>
      <c r="I56" s="10">
        <f>(J55+J57)/2</f>
        <v>0.44611025453403935</v>
      </c>
      <c r="J56" s="10"/>
      <c r="K56" s="10">
        <f>(L55+L57)/2</f>
        <v>0.44096888612631013</v>
      </c>
      <c r="L56" s="10"/>
      <c r="M56" s="10">
        <f>(N55+N57)/2</f>
        <v>0.43558547809417703</v>
      </c>
      <c r="N56" s="10"/>
      <c r="O56" s="10">
        <f>(P55+P57)/2</f>
        <v>0.4299419653670235</v>
      </c>
      <c r="P56" s="10"/>
      <c r="Q56" s="10">
        <f>(R55+R57)/2</f>
        <v>0.42401733720737084</v>
      </c>
      <c r="R56" s="10"/>
      <c r="S56" s="10">
        <f>(T55+T57)/2</f>
        <v>0.41778689123818824</v>
      </c>
      <c r="T56" s="10"/>
      <c r="U56" s="10">
        <f>(V55+V57)/2</f>
        <v>0.41122127356869503</v>
      </c>
      <c r="V56" s="10"/>
      <c r="W56" s="10">
        <f>(X55+X57)/2</f>
        <v>0.40428523528050875</v>
      </c>
      <c r="X56" s="10"/>
      <c r="Y56" s="10">
        <f>(Z55+Z57)/2</f>
        <v>0.3969360050816837</v>
      </c>
      <c r="Z56" s="10"/>
      <c r="AA56" s="10">
        <f>(AB55+AB57)/2</f>
        <v>0.38912112797799336</v>
      </c>
      <c r="AB56" s="10"/>
      <c r="AC56" s="10">
        <f>(AD55+AD57)/2</f>
        <v>0.38077553431439132</v>
      </c>
      <c r="AD56" s="10"/>
      <c r="AE56" s="10">
        <f>(AF55+AF57)/2</f>
        <v>0.37181745181795606</v>
      </c>
      <c r="AF56" s="10"/>
      <c r="AG56" s="10">
        <f>(AH55+AH57)/2</f>
        <v>0.362142495674042</v>
      </c>
      <c r="AH56" s="10"/>
      <c r="AI56" s="10">
        <f>(AJ55+AJ57)/2</f>
        <v>0.35161474955582994</v>
      </c>
      <c r="AJ56" s="10"/>
      <c r="AK56" s="10">
        <f>(AL55+AL57)/2</f>
        <v>0.34005263843668521</v>
      </c>
      <c r="AL56" s="10"/>
      <c r="AM56" s="10">
        <f>(AN55+AN57)/2</f>
        <v>0.32720534619658614</v>
      </c>
      <c r="AN56" s="10"/>
      <c r="AO56" s="10">
        <f>(AP55+AP57)/2</f>
        <v>0.31271108033694978</v>
      </c>
      <c r="AP56" s="10"/>
      <c r="AQ56" s="10">
        <f>(AR55+AR57)/2</f>
        <v>0.29601762349312311</v>
      </c>
      <c r="AR56" s="10"/>
      <c r="AS56" s="10">
        <f>(AT55+AT57)/2</f>
        <v>0.27621476375875692</v>
      </c>
      <c r="AT56" s="10"/>
      <c r="AU56" s="10">
        <f>(AV55+AV57)/2</f>
        <v>0.25162661487186078</v>
      </c>
      <c r="AV56" s="10"/>
      <c r="AW56" s="10">
        <f>(AX55+AX57)/2</f>
        <v>0.21858169856979254</v>
      </c>
      <c r="AX56" s="10"/>
      <c r="AY56" s="10">
        <f>(AZ55+AZ57)/2</f>
        <v>0.16602349566286465</v>
      </c>
      <c r="AZ56" s="10"/>
      <c r="BA56" s="10">
        <f>1-1/1.1^2</f>
        <v>0.17355371900826455</v>
      </c>
    </row>
    <row r="57" spans="1:53" x14ac:dyDescent="0.2">
      <c r="A57" s="10"/>
      <c r="B57" s="10"/>
      <c r="C57" s="10"/>
      <c r="D57" s="10">
        <f>(E56+E58)/2</f>
        <v>0.52856170672111158</v>
      </c>
      <c r="E57" s="10"/>
      <c r="F57" s="10">
        <f>(G56+G58)/2</f>
        <v>0.5249058915721464</v>
      </c>
      <c r="G57" s="10"/>
      <c r="H57" s="10">
        <f>(I56+I58)/2</f>
        <v>0.52107931733395674</v>
      </c>
      <c r="I57" s="10"/>
      <c r="J57" s="10">
        <f>(K56+K58)/2</f>
        <v>0.51707320711784432</v>
      </c>
      <c r="K57" s="10"/>
      <c r="L57" s="10">
        <f>(M56+M58)/2</f>
        <v>0.51287786699760263</v>
      </c>
      <c r="M57" s="10"/>
      <c r="N57" s="10">
        <f>(O56+O58)/2</f>
        <v>0.5084824419660694</v>
      </c>
      <c r="O57" s="10"/>
      <c r="P57" s="10">
        <f>(Q56+Q58)/2</f>
        <v>0.50387459361980791</v>
      </c>
      <c r="Q57" s="10"/>
      <c r="R57" s="10">
        <f>(S56+S58)/2</f>
        <v>0.4990400759353526</v>
      </c>
      <c r="S57" s="10"/>
      <c r="T57" s="10">
        <f>(U56+U58)/2</f>
        <v>0.49396217866350989</v>
      </c>
      <c r="U57" s="10"/>
      <c r="V57" s="10">
        <f>(W56+W58)/2</f>
        <v>0.48862099869590414</v>
      </c>
      <c r="W57" s="10"/>
      <c r="X57" s="10">
        <f>(Y56+Y58)/2</f>
        <v>0.48299248679200302</v>
      </c>
      <c r="Y57" s="10"/>
      <c r="Z57" s="10">
        <f>(AA56+AA58)/2</f>
        <v>0.47704719732253764</v>
      </c>
      <c r="AA57" s="10"/>
      <c r="AB57" s="10">
        <f>(AC56+AC58)/2</f>
        <v>0.47074863594812033</v>
      </c>
      <c r="AC57" s="10"/>
      <c r="AD57" s="10">
        <f>(AE56+AE58)/2</f>
        <v>0.4640510411501656</v>
      </c>
      <c r="AE57" s="10"/>
      <c r="AF57" s="10">
        <f>(AG56+AG58)/2</f>
        <v>0.45689632193780516</v>
      </c>
      <c r="AG57" s="10"/>
      <c r="AH57" s="10">
        <f>(AI56+AI58)/2</f>
        <v>0.44920964512924538</v>
      </c>
      <c r="AI57" s="10"/>
      <c r="AJ57" s="10">
        <f>(AK56+AK58)/2</f>
        <v>0.44089268998932862</v>
      </c>
      <c r="AK57" s="10"/>
      <c r="AL57" s="10">
        <f>(AM56+AM58)/2</f>
        <v>0.43181257462731432</v>
      </c>
      <c r="AM57" s="10"/>
      <c r="AN57" s="10">
        <f>(AO56+AO58)/2</f>
        <v>0.42178221998342258</v>
      </c>
      <c r="AO57" s="10"/>
      <c r="AP57" s="10">
        <f>(AQ56+AQ58)/2</f>
        <v>0.41052258033998895</v>
      </c>
      <c r="AQ57" s="10"/>
      <c r="AR57" s="10">
        <f>(AS56+AS58)/2</f>
        <v>0.39758227978381022</v>
      </c>
      <c r="AS57" s="10"/>
      <c r="AT57" s="10">
        <f>(AU56+AU58)/2</f>
        <v>0.38213759713267004</v>
      </c>
      <c r="AU57" s="10"/>
      <c r="AV57" s="10">
        <f>(AW56+AW58)/2</f>
        <v>0.36236233606295065</v>
      </c>
      <c r="AW57" s="10"/>
      <c r="AX57" s="10">
        <f>(AY56+AY58)/2</f>
        <v>0.33245743443211967</v>
      </c>
      <c r="AY57" s="10"/>
      <c r="AZ57" s="10">
        <f>(BA56+BA58)/2</f>
        <v>0.24527013182159701</v>
      </c>
      <c r="BA57" s="10"/>
    </row>
    <row r="58" spans="1:53" x14ac:dyDescent="0.2">
      <c r="A58" s="10"/>
      <c r="B58" s="10"/>
      <c r="C58" s="10"/>
      <c r="D58" s="10"/>
      <c r="E58" s="10">
        <f>(F57+F59)/2</f>
        <v>0.60139564116072775</v>
      </c>
      <c r="F58" s="10"/>
      <c r="G58" s="10">
        <f>(H57+H59)/2</f>
        <v>0.59878649805945638</v>
      </c>
      <c r="H58" s="10"/>
      <c r="I58" s="10">
        <f>(J57+J59)/2</f>
        <v>0.59604838013387407</v>
      </c>
      <c r="J58" s="10"/>
      <c r="K58" s="10">
        <f>(L57+L59)/2</f>
        <v>0.59317752810937863</v>
      </c>
      <c r="L58" s="10"/>
      <c r="M58" s="10">
        <f>(N57+N59)/2</f>
        <v>0.59017025590102823</v>
      </c>
      <c r="N58" s="10"/>
      <c r="O58" s="10">
        <f>(P57+P59)/2</f>
        <v>0.58702291856511524</v>
      </c>
      <c r="P58" s="10"/>
      <c r="Q58" s="10">
        <f>(R57+R59)/2</f>
        <v>0.58373185003224504</v>
      </c>
      <c r="R58" s="10"/>
      <c r="S58" s="10">
        <f>(T57+T59)/2</f>
        <v>0.58029326063251696</v>
      </c>
      <c r="T58" s="10"/>
      <c r="U58" s="10">
        <f>(V57+V59)/2</f>
        <v>0.57670308375832469</v>
      </c>
      <c r="V58" s="10"/>
      <c r="W58" s="10">
        <f>(X57+X59)/2</f>
        <v>0.57295676211129953</v>
      </c>
      <c r="X58" s="10"/>
      <c r="Y58" s="10">
        <f>(Z57+Z59)/2</f>
        <v>0.56904896850232234</v>
      </c>
      <c r="Z58" s="10"/>
      <c r="AA58" s="10">
        <f>(AB57+AB59)/2</f>
        <v>0.56497326666708192</v>
      </c>
      <c r="AB58" s="10"/>
      <c r="AC58" s="10">
        <f>(AD57+AD59)/2</f>
        <v>0.5607217375818494</v>
      </c>
      <c r="AD58" s="10"/>
      <c r="AE58" s="10">
        <f>(AF57+AF59)/2</f>
        <v>0.5562846304823752</v>
      </c>
      <c r="AF58" s="10"/>
      <c r="AG58" s="10">
        <f>(AH57+AH59)/2</f>
        <v>0.55165014820156832</v>
      </c>
      <c r="AH58" s="10"/>
      <c r="AI58" s="10">
        <f>(AJ57+AJ59)/2</f>
        <v>0.54680454070266082</v>
      </c>
      <c r="AJ58" s="10"/>
      <c r="AK58" s="10">
        <f>(AL57+AL59)/2</f>
        <v>0.54173274154197204</v>
      </c>
      <c r="AL58" s="10"/>
      <c r="AM58" s="10">
        <f>(AN57+AN59)/2</f>
        <v>0.53641980305804249</v>
      </c>
      <c r="AN58" s="10"/>
      <c r="AO58" s="10">
        <f>(AP57+AP59)/2</f>
        <v>0.53085335962989544</v>
      </c>
      <c r="AP58" s="10"/>
      <c r="AQ58" s="10">
        <f>(AR57+AR59)/2</f>
        <v>0.5250275371868548</v>
      </c>
      <c r="AR58" s="10"/>
      <c r="AS58" s="10">
        <f>(AT57+AT59)/2</f>
        <v>0.51894979580886358</v>
      </c>
      <c r="AT58" s="10"/>
      <c r="AU58" s="10">
        <f>(AV57+AV59)/2</f>
        <v>0.5126485793934793</v>
      </c>
      <c r="AV58" s="10"/>
      <c r="AW58" s="10">
        <f>(AX57+AX59)/2</f>
        <v>0.50614297355610871</v>
      </c>
      <c r="AX58" s="10"/>
      <c r="AY58" s="10">
        <f>(AZ57+AZ59)/2</f>
        <v>0.49889137320137467</v>
      </c>
      <c r="AZ58" s="10"/>
      <c r="BA58" s="10">
        <f>1-1/1.1^4</f>
        <v>0.31698654463492948</v>
      </c>
    </row>
    <row r="59" spans="1:53" x14ac:dyDescent="0.2">
      <c r="A59" s="10"/>
      <c r="B59" s="10"/>
      <c r="C59" s="10"/>
      <c r="D59" s="10"/>
      <c r="E59" s="10"/>
      <c r="F59" s="10">
        <f>(G58+G60)/2</f>
        <v>0.67788539074930909</v>
      </c>
      <c r="G59" s="10"/>
      <c r="H59" s="10">
        <f>(I58+I60)/2</f>
        <v>0.67649367878495603</v>
      </c>
      <c r="I59" s="10"/>
      <c r="J59" s="10">
        <f>(K58+K60)/2</f>
        <v>0.67502355314990392</v>
      </c>
      <c r="K59" s="10"/>
      <c r="L59" s="10">
        <f>(M58+M60)/2</f>
        <v>0.67347718922115463</v>
      </c>
      <c r="M59" s="10"/>
      <c r="N59" s="10">
        <f>(O58+O60)/2</f>
        <v>0.67185806983598695</v>
      </c>
      <c r="O59" s="10"/>
      <c r="P59" s="10">
        <f>(Q58+Q60)/2</f>
        <v>0.67017124351042257</v>
      </c>
      <c r="Q59" s="10"/>
      <c r="R59" s="10">
        <f>(S58+S60)/2</f>
        <v>0.66842362412913747</v>
      </c>
      <c r="S59" s="10"/>
      <c r="T59" s="10">
        <f>(U58+U60)/2</f>
        <v>0.66662434260152403</v>
      </c>
      <c r="U59" s="10"/>
      <c r="V59" s="10">
        <f>(W58+W60)/2</f>
        <v>0.66478516882074534</v>
      </c>
      <c r="W59" s="10"/>
      <c r="X59" s="10">
        <f>(Y58+Y60)/2</f>
        <v>0.66292103743059605</v>
      </c>
      <c r="Y59" s="10"/>
      <c r="Z59" s="10">
        <f>(AA58+AA60)/2</f>
        <v>0.66105073968210704</v>
      </c>
      <c r="AA59" s="10"/>
      <c r="AB59" s="10">
        <f>(AC58+AC60)/2</f>
        <v>0.6591978973860434</v>
      </c>
      <c r="AC59" s="10"/>
      <c r="AD59" s="10">
        <f>(AE58+AE60)/2</f>
        <v>0.6573924340135332</v>
      </c>
      <c r="AE59" s="10"/>
      <c r="AF59" s="10">
        <f>(AG58+AG60)/2</f>
        <v>0.65567293902694523</v>
      </c>
      <c r="AG59" s="10"/>
      <c r="AH59" s="10">
        <f>(AI58+AI60)/2</f>
        <v>0.65409065127389132</v>
      </c>
      <c r="AI59" s="10"/>
      <c r="AJ59" s="10">
        <f>(AK58+AK60)/2</f>
        <v>0.65271639141599302</v>
      </c>
      <c r="AK59" s="10"/>
      <c r="AL59" s="10">
        <f>(AM58+AM60)/2</f>
        <v>0.65165290845662982</v>
      </c>
      <c r="AM59" s="10"/>
      <c r="AN59" s="10">
        <f>(AO58+AO60)/2</f>
        <v>0.65105738613266229</v>
      </c>
      <c r="AO59" s="10"/>
      <c r="AP59" s="10">
        <f>(AQ58+AQ60)/2</f>
        <v>0.65118413891980187</v>
      </c>
      <c r="AQ59" s="10"/>
      <c r="AR59" s="10">
        <f>(AS58+AS60)/2</f>
        <v>0.65247279458989937</v>
      </c>
      <c r="AS59" s="10"/>
      <c r="AT59" s="10">
        <f>(AU58+AU60)/2</f>
        <v>0.65576199448505723</v>
      </c>
      <c r="AU59" s="10"/>
      <c r="AV59" s="10">
        <f>(AW58+AW60)/2</f>
        <v>0.66293482272400794</v>
      </c>
      <c r="AW59" s="10"/>
      <c r="AX59" s="10">
        <f>(AY58+AY60)/2</f>
        <v>0.67982851268009781</v>
      </c>
      <c r="AY59" s="10"/>
      <c r="AZ59" s="10">
        <f>(BA58+BA60)</f>
        <v>0.75251261458115226</v>
      </c>
      <c r="BA59" s="10"/>
    </row>
    <row r="60" spans="1:53" x14ac:dyDescent="0.2">
      <c r="A60" s="10"/>
      <c r="B60" s="10"/>
      <c r="C60" s="10"/>
      <c r="D60" s="10"/>
      <c r="E60" s="10"/>
      <c r="F60" s="10"/>
      <c r="G60" s="10">
        <f>(H59+H61)/2</f>
        <v>0.7569842834391618</v>
      </c>
      <c r="H60" s="10"/>
      <c r="I60" s="10">
        <f>(J59+J61)/2</f>
        <v>0.756938977436038</v>
      </c>
      <c r="J60" s="10"/>
      <c r="K60" s="10">
        <f>(L59+L61)/2</f>
        <v>0.75686957819042922</v>
      </c>
      <c r="L60" s="10"/>
      <c r="M60" s="10">
        <f>(N59+N61)/2</f>
        <v>0.75678412254128102</v>
      </c>
      <c r="N60" s="10"/>
      <c r="O60" s="10">
        <f>(P59+P61)/2</f>
        <v>0.75669322110685866</v>
      </c>
      <c r="P60" s="10"/>
      <c r="Q60" s="10">
        <f>(R59+R61)/2</f>
        <v>0.7566106369886002</v>
      </c>
      <c r="R60" s="10"/>
      <c r="S60" s="10">
        <f>(T59+T61)/2</f>
        <v>0.75655398762575787</v>
      </c>
      <c r="T60" s="10"/>
      <c r="U60" s="10">
        <f>(V59+V61)/2</f>
        <v>0.75654560144472338</v>
      </c>
      <c r="V60" s="10"/>
      <c r="W60" s="10">
        <f>(X59+X61)/2</f>
        <v>0.75661357553019104</v>
      </c>
      <c r="X60" s="10"/>
      <c r="Y60" s="10">
        <f>(Z59+Z61)/2</f>
        <v>0.75679310635886976</v>
      </c>
      <c r="Z60" s="10"/>
      <c r="AA60" s="10">
        <f>(AB59+AB61)/2</f>
        <v>0.75712821269713215</v>
      </c>
      <c r="AB60" s="10"/>
      <c r="AC60" s="10">
        <f>(AD59+AD61)/2</f>
        <v>0.75767405719023739</v>
      </c>
      <c r="AD60" s="10"/>
      <c r="AE60" s="10">
        <f>(AF59+AF61)/2</f>
        <v>0.7585002375446912</v>
      </c>
      <c r="AF60" s="10"/>
      <c r="AG60" s="10">
        <f>(AH59+AH61)/2</f>
        <v>0.75969572985232214</v>
      </c>
      <c r="AH60" s="10"/>
      <c r="AI60" s="10">
        <f>(AJ59+AJ61)/2</f>
        <v>0.76137676184512182</v>
      </c>
      <c r="AJ60" s="10"/>
      <c r="AK60" s="10">
        <f>(AL59+AL61)/2</f>
        <v>0.7637000412900139</v>
      </c>
      <c r="AL60" s="10"/>
      <c r="AM60" s="10">
        <f>(AN59+AN61)/2</f>
        <v>0.76688601385521715</v>
      </c>
      <c r="AN60" s="10"/>
      <c r="AO60" s="10">
        <f>(AP59+AP61)/2</f>
        <v>0.77126141263542902</v>
      </c>
      <c r="AP60" s="10"/>
      <c r="AQ60" s="10">
        <f>(AR59+AR61)/2</f>
        <v>0.77734074065274883</v>
      </c>
      <c r="AR60" s="10"/>
      <c r="AS60" s="10">
        <f>(AT59+AT61)/2</f>
        <v>0.78599579337093528</v>
      </c>
      <c r="AT60" s="10"/>
      <c r="AU60" s="10">
        <f>(AV59+AV61)/2</f>
        <v>0.79887540957663516</v>
      </c>
      <c r="AV60" s="10"/>
      <c r="AW60" s="10">
        <f>(AX59+AX61)/2</f>
        <v>0.81972667189190729</v>
      </c>
      <c r="AX60" s="10"/>
      <c r="AY60" s="10">
        <f>(AZ59+AZ61)/2</f>
        <v>0.86076565215882095</v>
      </c>
      <c r="AZ60" s="10"/>
      <c r="BA60" s="10">
        <f>1-1/1.1^6</f>
        <v>0.43552606994622278</v>
      </c>
    </row>
    <row r="61" spans="1:53" x14ac:dyDescent="0.2">
      <c r="A61" s="10"/>
      <c r="B61" s="10"/>
      <c r="C61" s="10"/>
      <c r="D61" s="10"/>
      <c r="E61" s="10"/>
      <c r="F61" s="10"/>
      <c r="G61" s="10"/>
      <c r="H61" s="10">
        <f>(I60+I62)/2</f>
        <v>0.83747488809336745</v>
      </c>
      <c r="I61" s="10"/>
      <c r="J61" s="10">
        <f>(K60+K62)/2</f>
        <v>0.83885440172217196</v>
      </c>
      <c r="K61" s="10"/>
      <c r="L61" s="10">
        <f>(M60+M62)/2</f>
        <v>0.8402619671597038</v>
      </c>
      <c r="M61" s="10"/>
      <c r="N61" s="10">
        <f>(O60+O62)/2</f>
        <v>0.84171017524657499</v>
      </c>
      <c r="O61" s="10"/>
      <c r="P61" s="10">
        <f>(Q60+Q62)/2</f>
        <v>0.84321519870329475</v>
      </c>
      <c r="Q61" s="10"/>
      <c r="R61" s="10">
        <f>(S60+S62)/2</f>
        <v>0.84479764984806294</v>
      </c>
      <c r="S61" s="10"/>
      <c r="T61" s="10">
        <f>(U60+U62)/2</f>
        <v>0.8464836326499916</v>
      </c>
      <c r="U61" s="10"/>
      <c r="V61" s="10">
        <f>(W60+W62)/2</f>
        <v>0.84830603406870142</v>
      </c>
      <c r="W61" s="10"/>
      <c r="X61" s="10">
        <f>(Y60+Y62)/2</f>
        <v>0.85030611362978592</v>
      </c>
      <c r="Y61" s="10"/>
      <c r="Z61" s="10">
        <f>(AA60+AA62)/2</f>
        <v>0.85253547303563249</v>
      </c>
      <c r="AA61" s="10"/>
      <c r="AB61" s="10">
        <f>(AC60+AC62)/2</f>
        <v>0.8550585280082208</v>
      </c>
      <c r="AC61" s="10"/>
      <c r="AD61" s="10">
        <f>(AE60+AE62)/2</f>
        <v>0.85795568036694148</v>
      </c>
      <c r="AE61" s="10"/>
      <c r="AF61" s="10">
        <f>(AG60+AG62)/2</f>
        <v>0.86132753606243728</v>
      </c>
      <c r="AG61" s="10"/>
      <c r="AH61" s="10">
        <f>(AI60+AI62)/2</f>
        <v>0.86530080843075285</v>
      </c>
      <c r="AI61" s="10"/>
      <c r="AJ61" s="10">
        <f>(AK60+AK62)/2</f>
        <v>0.87003713227425061</v>
      </c>
      <c r="AK61" s="10"/>
      <c r="AL61" s="10">
        <f>(AM60+AM62)/2</f>
        <v>0.87574717412339809</v>
      </c>
      <c r="AM61" s="10"/>
      <c r="AN61" s="10">
        <f>(AO60+AO62)/2</f>
        <v>0.88271464157777202</v>
      </c>
      <c r="AO61" s="10"/>
      <c r="AP61" s="10">
        <f>(AQ60+AQ62)/2</f>
        <v>0.89133868635105618</v>
      </c>
      <c r="AQ61" s="10"/>
      <c r="AR61" s="10">
        <f>(AS60+AS62)/2</f>
        <v>0.90220868671559828</v>
      </c>
      <c r="AS61" s="10"/>
      <c r="AT61" s="10">
        <f>(AU60+AU62)/2</f>
        <v>0.91622959225681333</v>
      </c>
      <c r="AU61" s="10"/>
      <c r="AV61" s="10">
        <f>(AW60+AW62)/2</f>
        <v>0.93481599642926239</v>
      </c>
      <c r="AW61" s="10"/>
      <c r="AX61" s="10">
        <f>(AY60+AY62)/2</f>
        <v>0.95962483110371677</v>
      </c>
      <c r="AY61" s="10"/>
      <c r="AZ61" s="10">
        <f>(BA60+BA62)</f>
        <v>0.96901868973648964</v>
      </c>
      <c r="BA61" s="10"/>
    </row>
    <row r="62" spans="1:53" x14ac:dyDescent="0.2">
      <c r="A62" s="10"/>
      <c r="B62" s="10"/>
      <c r="C62" s="10"/>
      <c r="D62" s="10"/>
      <c r="E62" s="10"/>
      <c r="F62" s="10"/>
      <c r="G62" s="10"/>
      <c r="H62" s="10"/>
      <c r="I62" s="10">
        <f>(J61+J63)/2</f>
        <v>0.91801079875069691</v>
      </c>
      <c r="J62" s="10"/>
      <c r="K62" s="10">
        <f>(L61+L63)/2</f>
        <v>0.92083922525391482</v>
      </c>
      <c r="L62" s="10"/>
      <c r="M62" s="10">
        <f>(N61+N63)/2</f>
        <v>0.92373981177812658</v>
      </c>
      <c r="N62" s="10"/>
      <c r="O62" s="10">
        <f>(P61+P63)/2</f>
        <v>0.92672712938629143</v>
      </c>
      <c r="P62" s="10"/>
      <c r="Q62" s="10">
        <f>(R61+R63)/2</f>
        <v>0.92981976041798942</v>
      </c>
      <c r="R62" s="10"/>
      <c r="S62" s="10">
        <f>(T61+T63)/2</f>
        <v>0.93304131207036789</v>
      </c>
      <c r="T62" s="10"/>
      <c r="U62" s="10">
        <f>(V61+V63)/2</f>
        <v>0.93642166385525993</v>
      </c>
      <c r="V62" s="10"/>
      <c r="W62" s="10">
        <f>(X61+X63)/2</f>
        <v>0.9399984926072118</v>
      </c>
      <c r="X62" s="10"/>
      <c r="Y62" s="10">
        <f>(Z61+Z63)/2</f>
        <v>0.94381912090070208</v>
      </c>
      <c r="Z62" s="10"/>
      <c r="AA62" s="10">
        <f>(AB61+AB63)/2</f>
        <v>0.94794273337413282</v>
      </c>
      <c r="AB62" s="10"/>
      <c r="AC62" s="10">
        <f>(AD61+AD63)/2</f>
        <v>0.95244299882620409</v>
      </c>
      <c r="AD62" s="10"/>
      <c r="AE62" s="10">
        <f>(AF61+AF63)/2</f>
        <v>0.95741112318919175</v>
      </c>
      <c r="AF62" s="10"/>
      <c r="AG62" s="10">
        <f>(AH61+AH63)/2</f>
        <v>0.96295934227255242</v>
      </c>
      <c r="AH62" s="10"/>
      <c r="AI62" s="10">
        <f>(AJ61+AJ63)/2</f>
        <v>0.96922485501638389</v>
      </c>
      <c r="AJ62" s="10"/>
      <c r="AK62" s="10">
        <f>(AL61+AL63)/2</f>
        <v>0.97637422325848733</v>
      </c>
      <c r="AL62" s="10"/>
      <c r="AM62" s="10">
        <f>(AN61+AN63)/2</f>
        <v>0.98460833439157902</v>
      </c>
      <c r="AN62" s="10"/>
      <c r="AO62" s="10">
        <f>(AP61+AP63)/2</f>
        <v>0.9941678705201149</v>
      </c>
      <c r="AP62" s="10"/>
      <c r="AQ62" s="10">
        <f>(AR61+AR63)/2</f>
        <v>1.0053366320493635</v>
      </c>
      <c r="AR62" s="10"/>
      <c r="AS62" s="10">
        <f>(AT61+AT63)/2</f>
        <v>1.0184215800602614</v>
      </c>
      <c r="AT62" s="10"/>
      <c r="AU62" s="10">
        <f>(AV61+AV63)/2</f>
        <v>1.0335837749369916</v>
      </c>
      <c r="AV62" s="10"/>
      <c r="AW62" s="10">
        <f>(AX61+AX63)/2</f>
        <v>1.0499053209666176</v>
      </c>
      <c r="AX62" s="10"/>
      <c r="AY62" s="10">
        <f>(AZ61+AZ63)/2</f>
        <v>1.0584840100486126</v>
      </c>
      <c r="AZ62" s="10"/>
      <c r="BA62" s="10">
        <f>1-1/1.1^8</f>
        <v>0.53349261979026685</v>
      </c>
    </row>
    <row r="63" spans="1:53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>
        <f>(K62+K64)/2</f>
        <v>0.99716719577922197</v>
      </c>
      <c r="K63" s="10"/>
      <c r="L63" s="10">
        <f>(M62+M64)/2</f>
        <v>1.0014164833481258</v>
      </c>
      <c r="M63" s="10"/>
      <c r="N63" s="10">
        <f>(O62+O64)/2</f>
        <v>1.0057694483096782</v>
      </c>
      <c r="O63" s="10"/>
      <c r="P63" s="10">
        <f>(Q62+Q64)/2</f>
        <v>1.0102390600692881</v>
      </c>
      <c r="Q63" s="10"/>
      <c r="R63" s="10">
        <f>(S62+S64)/2</f>
        <v>1.0148418709879159</v>
      </c>
      <c r="S63" s="10"/>
      <c r="T63" s="10">
        <f>(U62+U64)/2</f>
        <v>1.0195989914907442</v>
      </c>
      <c r="U63" s="10"/>
      <c r="V63" s="10">
        <f>(W62+W64)/2</f>
        <v>1.0245372936418184</v>
      </c>
      <c r="W63" s="10"/>
      <c r="X63" s="10">
        <f>(Y62+Y64)/2</f>
        <v>1.0296908715846378</v>
      </c>
      <c r="Y63" s="10"/>
      <c r="Z63" s="10">
        <f>(AA62+AA64)/2</f>
        <v>1.0351027687657717</v>
      </c>
      <c r="AA63" s="10"/>
      <c r="AB63" s="10">
        <f>(AC62+AC64)/2</f>
        <v>1.0408269387400448</v>
      </c>
      <c r="AC63" s="10"/>
      <c r="AD63" s="10">
        <f>(AE62+AE64)/2</f>
        <v>1.0469303172854667</v>
      </c>
      <c r="AE63" s="10"/>
      <c r="AF63" s="10">
        <f>(AG62+AG64)/2</f>
        <v>1.0534947103159462</v>
      </c>
      <c r="AG63" s="10"/>
      <c r="AH63" s="10">
        <f>(AI62+AI64)/2</f>
        <v>1.0606178761143519</v>
      </c>
      <c r="AI63" s="10"/>
      <c r="AJ63" s="10">
        <f>(AK62+AK64)/2</f>
        <v>1.0684125777585172</v>
      </c>
      <c r="AK63" s="10"/>
      <c r="AL63" s="10">
        <f>(AM62+AM64)/2</f>
        <v>1.0770012723935767</v>
      </c>
      <c r="AM63" s="10"/>
      <c r="AN63" s="10">
        <f>(AO62+AO64)/2</f>
        <v>1.086502027205386</v>
      </c>
      <c r="AO63" s="10"/>
      <c r="AP63" s="10">
        <f>(AQ62+AQ64)/2</f>
        <v>1.0969970546891736</v>
      </c>
      <c r="AQ63" s="10"/>
      <c r="AR63" s="10">
        <f>(AS62+AS64)/2</f>
        <v>1.1084645773831288</v>
      </c>
      <c r="AS63" s="10"/>
      <c r="AT63" s="10">
        <f>(AU62+AU64)/2</f>
        <v>1.1206135678637095</v>
      </c>
      <c r="AU63" s="10"/>
      <c r="AV63" s="10">
        <f>(AW62+AW64)/2</f>
        <v>1.132351553444721</v>
      </c>
      <c r="AW63" s="10"/>
      <c r="AX63" s="10">
        <f>(AY62+AY64)/2</f>
        <v>1.1401858108295182</v>
      </c>
      <c r="AY63" s="10"/>
      <c r="AZ63" s="10">
        <f>(BA62+BA64)</f>
        <v>1.1479493303607353</v>
      </c>
      <c r="BA63" s="10"/>
    </row>
    <row r="64" spans="1:53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>
        <f>(L63+L65)/2</f>
        <v>1.0734951663045291</v>
      </c>
      <c r="L64" s="10"/>
      <c r="M64" s="10">
        <f>(N63+N65)/2</f>
        <v>1.0790931549181249</v>
      </c>
      <c r="N64" s="10"/>
      <c r="O64" s="10">
        <f>(P63+P65)/2</f>
        <v>1.0848117672330648</v>
      </c>
      <c r="P64" s="10"/>
      <c r="Q64" s="10">
        <f>(R63+R65)/2</f>
        <v>1.090658359720587</v>
      </c>
      <c r="R64" s="10"/>
      <c r="S64" s="10">
        <f>(T63+T65)/2</f>
        <v>1.096642429905464</v>
      </c>
      <c r="T64" s="10"/>
      <c r="U64" s="10">
        <f>(V63+V65)/2</f>
        <v>1.1027763191262285</v>
      </c>
      <c r="V64" s="10"/>
      <c r="W64" s="10">
        <f>(X63+X65)/2</f>
        <v>1.1090760946764253</v>
      </c>
      <c r="X64" s="10"/>
      <c r="Y64" s="10">
        <f>(Z63+Z65)/2</f>
        <v>1.1155626222685737</v>
      </c>
      <c r="Z64" s="10"/>
      <c r="AA64" s="10">
        <f>(AB63+AB65)/2</f>
        <v>1.1222628041574108</v>
      </c>
      <c r="AB64" s="10"/>
      <c r="AC64" s="10">
        <f>(AD63+AD65)/2</f>
        <v>1.1292108786538855</v>
      </c>
      <c r="AD64" s="10"/>
      <c r="AE64" s="10">
        <f>(AF63+AF65)/2</f>
        <v>1.1364495113817417</v>
      </c>
      <c r="AF64" s="10"/>
      <c r="AG64" s="10">
        <f>(AH63+AH65)/2</f>
        <v>1.1440300783593398</v>
      </c>
      <c r="AH64" s="10"/>
      <c r="AI64" s="10">
        <f>(AJ63+AJ65)/2</f>
        <v>1.1520108972123198</v>
      </c>
      <c r="AJ64" s="10"/>
      <c r="AK64" s="10">
        <f>(AL63+AL65)/2</f>
        <v>1.160450932258547</v>
      </c>
      <c r="AL64" s="10"/>
      <c r="AM64" s="10">
        <f>(AN63+AN65)/2</f>
        <v>1.1693942103955743</v>
      </c>
      <c r="AN64" s="10"/>
      <c r="AO64" s="10">
        <f>(AP63+AP65)/2</f>
        <v>1.1788361838906571</v>
      </c>
      <c r="AP64" s="10"/>
      <c r="AQ64" s="10">
        <f>(AR63+AR65)/2</f>
        <v>1.1886574773289835</v>
      </c>
      <c r="AR64" s="10"/>
      <c r="AS64" s="10">
        <f>(AT63+AT65)/2</f>
        <v>1.1985075747059961</v>
      </c>
      <c r="AT64" s="10"/>
      <c r="AU64" s="10">
        <f>(AV63+AV65)/2</f>
        <v>1.2076433607904271</v>
      </c>
      <c r="AV64" s="10"/>
      <c r="AW64" s="10">
        <f>(AX63+AX65)/2</f>
        <v>1.2147977859228245</v>
      </c>
      <c r="AX64" s="10"/>
      <c r="AY64" s="10">
        <f>(AZ63+AZ65)/2</f>
        <v>1.2218876116104238</v>
      </c>
      <c r="AZ64" s="10"/>
      <c r="BA64" s="10">
        <f>1-1/1.1^10</f>
        <v>0.61445671057046858</v>
      </c>
    </row>
    <row r="65" spans="1:53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>
        <f>(M64+M66)/2</f>
        <v>1.1455738492609324</v>
      </c>
      <c r="M65" s="10"/>
      <c r="N65" s="10">
        <f>(O64+O66)/2</f>
        <v>1.1524168615265713</v>
      </c>
      <c r="O65" s="10"/>
      <c r="P65" s="10">
        <f>(Q64+Q66)/2</f>
        <v>1.1593844743968416</v>
      </c>
      <c r="Q65" s="10"/>
      <c r="R65" s="10">
        <f>(S64+S66)/2</f>
        <v>1.1664748484532583</v>
      </c>
      <c r="S65" s="10"/>
      <c r="T65" s="10">
        <f>(U64+U66)/2</f>
        <v>1.1736858683201838</v>
      </c>
      <c r="U65" s="10"/>
      <c r="V65" s="10">
        <f>(W64+W66)/2</f>
        <v>1.1810153446106386</v>
      </c>
      <c r="W65" s="10"/>
      <c r="X65" s="10">
        <f>(Y64+Y66)/2</f>
        <v>1.1884613177682131</v>
      </c>
      <c r="Y65" s="10"/>
      <c r="Z65" s="10">
        <f>(AA64+AA66)/2</f>
        <v>1.1960224757713758</v>
      </c>
      <c r="AA65" s="10"/>
      <c r="AB65" s="10">
        <f>(AC64+AC66)/2</f>
        <v>1.2036986695747767</v>
      </c>
      <c r="AC65" s="10"/>
      <c r="AD65" s="10">
        <f>(AE64+AE66)/2</f>
        <v>1.2114914400223042</v>
      </c>
      <c r="AE65" s="10"/>
      <c r="AF65" s="10">
        <f>(AG64+AG66)/2</f>
        <v>1.2194043124475369</v>
      </c>
      <c r="AG65" s="10"/>
      <c r="AH65" s="10">
        <f>(AI64+AI66)/2</f>
        <v>1.2274422806043279</v>
      </c>
      <c r="AI65" s="10"/>
      <c r="AJ65" s="10">
        <f>(AK64+AK66)/2</f>
        <v>1.2356092166661221</v>
      </c>
      <c r="AK65" s="10"/>
      <c r="AL65" s="10">
        <f>(AM64+AM66)/2</f>
        <v>1.2439005921235173</v>
      </c>
      <c r="AM65" s="10"/>
      <c r="AN65" s="10">
        <f>(AO64+AO66)/2</f>
        <v>1.2522863935857627</v>
      </c>
      <c r="AO65" s="10"/>
      <c r="AP65" s="10">
        <f>(AQ64+AQ66)/2</f>
        <v>1.2606753130921406</v>
      </c>
      <c r="AQ65" s="10"/>
      <c r="AR65" s="10">
        <f>(AS64+AS66)/2</f>
        <v>1.2688503772748381</v>
      </c>
      <c r="AS65" s="10"/>
      <c r="AT65" s="10">
        <f>(AU64+AU66)/2</f>
        <v>1.2764015815482828</v>
      </c>
      <c r="AU65" s="10"/>
      <c r="AV65" s="10">
        <f>(AW64+AW66)/2</f>
        <v>1.2829351681361332</v>
      </c>
      <c r="AW65" s="10"/>
      <c r="AX65" s="10">
        <f>(AY64+AY66)/2</f>
        <v>1.2894097610161308</v>
      </c>
      <c r="AY65" s="10"/>
      <c r="AZ65" s="10">
        <f>(BA64+BA66)</f>
        <v>1.2958258928601121</v>
      </c>
      <c r="BA65" s="10"/>
    </row>
    <row r="66" spans="1:53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>
        <f>(N65+N67)/2</f>
        <v>1.21205454360374</v>
      </c>
      <c r="N66" s="10"/>
      <c r="O66" s="10">
        <f>(P65+P67)/2</f>
        <v>1.2200219558200778</v>
      </c>
      <c r="P66" s="10"/>
      <c r="Q66" s="10">
        <f>(R65+R67)/2</f>
        <v>1.2281105890730963</v>
      </c>
      <c r="R66" s="10"/>
      <c r="S66" s="10">
        <f>(T65+T67)/2</f>
        <v>1.2363072670010524</v>
      </c>
      <c r="T66" s="10"/>
      <c r="U66" s="10">
        <f>(V65+V67)/2</f>
        <v>1.2445954175141392</v>
      </c>
      <c r="V66" s="10"/>
      <c r="W66" s="10">
        <f>(X65+X67)/2</f>
        <v>1.2529545945448517</v>
      </c>
      <c r="X66" s="10"/>
      <c r="Y66" s="10">
        <f>(Z65+Z67)/2</f>
        <v>1.2613600132678524</v>
      </c>
      <c r="Z66" s="10"/>
      <c r="AA66" s="10">
        <f>(AB65+AB67)/2</f>
        <v>1.2697821473853408</v>
      </c>
      <c r="AB66" s="10"/>
      <c r="AC66" s="10">
        <f>(AD65+AD67)/2</f>
        <v>1.2781864604956676</v>
      </c>
      <c r="AD66" s="10"/>
      <c r="AE66" s="10">
        <f>(AF65+AF67)/2</f>
        <v>1.2865333686628668</v>
      </c>
      <c r="AF66" s="10"/>
      <c r="AG66" s="10">
        <f>(AH65+AH67)/2</f>
        <v>1.294778546535734</v>
      </c>
      <c r="AH66" s="10"/>
      <c r="AI66" s="10">
        <f>(AJ65+AJ67)/2</f>
        <v>1.3028736639963361</v>
      </c>
      <c r="AJ66" s="10"/>
      <c r="AK66" s="10">
        <f>(AL65+AL67)/2</f>
        <v>1.310767501073697</v>
      </c>
      <c r="AL66" s="10"/>
      <c r="AM66" s="10">
        <f>(AN65+AN67)/2</f>
        <v>1.3184069738514603</v>
      </c>
      <c r="AN66" s="10"/>
      <c r="AO66" s="10">
        <f>(AP65+AP67)/2</f>
        <v>1.3257366032808682</v>
      </c>
      <c r="AP66" s="10"/>
      <c r="AQ66" s="10">
        <f>(AR65+AR67)/2</f>
        <v>1.3326931488552975</v>
      </c>
      <c r="AR66" s="10"/>
      <c r="AS66" s="10">
        <f>(AT65+AT67)/2</f>
        <v>1.3391931798436798</v>
      </c>
      <c r="AT66" s="10"/>
      <c r="AU66" s="10">
        <f>(AV65+AV67)/2</f>
        <v>1.3451598023061382</v>
      </c>
      <c r="AV66" s="10"/>
      <c r="AW66" s="10">
        <f>(AX65+AX67)/2</f>
        <v>1.3510725503494418</v>
      </c>
      <c r="AX66" s="10"/>
      <c r="AY66" s="10">
        <f>(AZ65+AZ67)/2</f>
        <v>1.3569319104218378</v>
      </c>
      <c r="AZ66" s="10"/>
      <c r="BA66" s="10">
        <f>1-1/1.1^12</f>
        <v>0.68136918228964349</v>
      </c>
    </row>
    <row r="67" spans="1:53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>
        <f>(O66+O68)/2</f>
        <v>1.2716922256809089</v>
      </c>
      <c r="O67" s="10"/>
      <c r="P67" s="10">
        <f>(Q66+Q68)/2</f>
        <v>1.280659437243314</v>
      </c>
      <c r="Q67" s="10"/>
      <c r="R67" s="10">
        <f>(S66+S68)/2</f>
        <v>1.2897463296929343</v>
      </c>
      <c r="S67" s="10"/>
      <c r="T67" s="10">
        <f>(U66+U68)/2</f>
        <v>1.2989286656819208</v>
      </c>
      <c r="U67" s="10"/>
      <c r="V67" s="10">
        <f>(W66+W68)/2</f>
        <v>1.3081754904176397</v>
      </c>
      <c r="W67" s="10"/>
      <c r="X67" s="10">
        <f>(Y66+Y68)/2</f>
        <v>1.3174478713214903</v>
      </c>
      <c r="Y67" s="10"/>
      <c r="Z67" s="10">
        <f>(AA66+AA68)/2</f>
        <v>1.3266975507643293</v>
      </c>
      <c r="AA67" s="10"/>
      <c r="AB67" s="10">
        <f>(AC66+AC68)/2</f>
        <v>1.3358656251959049</v>
      </c>
      <c r="AC67" s="10"/>
      <c r="AD67" s="10">
        <f>(AE66+AE68)/2</f>
        <v>1.3448814809690308</v>
      </c>
      <c r="AE67" s="10"/>
      <c r="AF67" s="10">
        <f>(AG66+AG68)/2</f>
        <v>1.353662424878197</v>
      </c>
      <c r="AG67" s="10"/>
      <c r="AH67" s="10">
        <f>(AI66+AI68)/2</f>
        <v>1.3621148124671403</v>
      </c>
      <c r="AI67" s="10"/>
      <c r="AJ67" s="10">
        <f>(AK66+AK68)/2</f>
        <v>1.3701381113265503</v>
      </c>
      <c r="AK67" s="10"/>
      <c r="AL67" s="10">
        <f>(AM66+AM68)/2</f>
        <v>1.3776344100238767</v>
      </c>
      <c r="AM67" s="10"/>
      <c r="AN67" s="10">
        <f>(AO66+AO68)/2</f>
        <v>1.3845275541171578</v>
      </c>
      <c r="AO67" s="10"/>
      <c r="AP67" s="10">
        <f>(AQ66+AQ68)/2</f>
        <v>1.3907978934695957</v>
      </c>
      <c r="AQ67" s="10"/>
      <c r="AR67" s="10">
        <f>(AS66+AS68)/2</f>
        <v>1.396535920435757</v>
      </c>
      <c r="AS67" s="10"/>
      <c r="AT67" s="10">
        <f>(AU66+AU68)/2</f>
        <v>1.4019847781390766</v>
      </c>
      <c r="AU67" s="10"/>
      <c r="AV67" s="10">
        <f>(AW66+AW68)/2</f>
        <v>1.4073844364761432</v>
      </c>
      <c r="AW67" s="10"/>
      <c r="AX67" s="10">
        <f>(AY66+AY68)/2</f>
        <v>1.4127353396827527</v>
      </c>
      <c r="AY67" s="10"/>
      <c r="AZ67" s="10">
        <f>(BA66+BA68)</f>
        <v>1.4180379279835638</v>
      </c>
      <c r="BA67" s="10"/>
    </row>
    <row r="68" spans="1:53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>
        <f>(P67+P69)/2</f>
        <v>1.3233624955417398</v>
      </c>
      <c r="P68" s="10"/>
      <c r="Q68" s="10">
        <f>(R67+R69)/2</f>
        <v>1.3332082854135319</v>
      </c>
      <c r="R68" s="10"/>
      <c r="S68" s="10">
        <f>(T67+T69)/2</f>
        <v>1.3431853923848163</v>
      </c>
      <c r="T68" s="10"/>
      <c r="U68" s="10">
        <f>(V67+V69)/2</f>
        <v>1.3532619138497026</v>
      </c>
      <c r="V68" s="10"/>
      <c r="W68" s="10">
        <f>(X67+X69)/2</f>
        <v>1.3633963862904279</v>
      </c>
      <c r="X68" s="10"/>
      <c r="Y68" s="10">
        <f>(Z67+Z69)/2</f>
        <v>1.3735357293751282</v>
      </c>
      <c r="Z68" s="10"/>
      <c r="AA68" s="10">
        <f>(AB67+AB69)/2</f>
        <v>1.3836129541433178</v>
      </c>
      <c r="AB68" s="10"/>
      <c r="AC68" s="10">
        <f>(AD67+AD69)/2</f>
        <v>1.3935447898961419</v>
      </c>
      <c r="AD68" s="10"/>
      <c r="AE68" s="10">
        <f>(AF67+AF69)/2</f>
        <v>1.4032295932751948</v>
      </c>
      <c r="AF68" s="10"/>
      <c r="AG68" s="10">
        <f>(AH67+AH69)/2</f>
        <v>1.41254630322066</v>
      </c>
      <c r="AH68" s="10"/>
      <c r="AI68" s="10">
        <f>(AJ67+AJ69)/2</f>
        <v>1.4213559609379445</v>
      </c>
      <c r="AJ68" s="10"/>
      <c r="AK68" s="10">
        <f>(AL67+AL69)/2</f>
        <v>1.4295087215794036</v>
      </c>
      <c r="AL68" s="10"/>
      <c r="AM68" s="10">
        <f>(AN67+AN69)/2</f>
        <v>1.4368618461962932</v>
      </c>
      <c r="AN68" s="10"/>
      <c r="AO68" s="10">
        <f>(AP67+AP69)/2</f>
        <v>1.4433185049534476</v>
      </c>
      <c r="AP68" s="10"/>
      <c r="AQ68" s="10">
        <f>(AR67+AR69)/2</f>
        <v>1.4489026380838939</v>
      </c>
      <c r="AR68" s="10"/>
      <c r="AS68" s="10">
        <f>(AT67+AT69)/2</f>
        <v>1.4538786610278345</v>
      </c>
      <c r="AT68" s="10"/>
      <c r="AU68" s="10">
        <f>(AV67+AV69)/2</f>
        <v>1.4588097539720151</v>
      </c>
      <c r="AV68" s="10"/>
      <c r="AW68" s="10">
        <f>(AX67+AX69)/2</f>
        <v>1.4636963226028445</v>
      </c>
      <c r="AX68" s="10"/>
      <c r="AY68" s="10">
        <f>(AZ67+AZ69)/2</f>
        <v>1.4685387689436677</v>
      </c>
      <c r="AZ68" s="10"/>
      <c r="BA68" s="10">
        <f>1-1/1.1^14</f>
        <v>0.73666874569392027</v>
      </c>
    </row>
    <row r="69" spans="1:53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>
        <f>(Q68+Q70)/2</f>
        <v>1.3660655538401656</v>
      </c>
      <c r="Q69" s="10"/>
      <c r="R69" s="10">
        <f>(S68+S70)/2</f>
        <v>1.3766702411341294</v>
      </c>
      <c r="S69" s="10"/>
      <c r="T69" s="10">
        <f>(U68+U70)/2</f>
        <v>1.3874421190877118</v>
      </c>
      <c r="U69" s="10"/>
      <c r="V69" s="10">
        <f>(W68+W70)/2</f>
        <v>1.3983483372817656</v>
      </c>
      <c r="W69" s="10"/>
      <c r="X69" s="10">
        <f>(Y68+Y70)/2</f>
        <v>1.4093449012593653</v>
      </c>
      <c r="Y69" s="10"/>
      <c r="Z69" s="10">
        <f>(AA68+AA70)/2</f>
        <v>1.420373907985927</v>
      </c>
      <c r="AA69" s="10"/>
      <c r="AB69" s="10">
        <f>(AC68+AC70)/2</f>
        <v>1.4313602830907306</v>
      </c>
      <c r="AC69" s="10"/>
      <c r="AD69" s="10">
        <f>(AE68+AE70)/2</f>
        <v>1.4422080988232531</v>
      </c>
      <c r="AE69" s="10"/>
      <c r="AF69" s="10">
        <f>(AG68+AG70)/2</f>
        <v>1.4527967616721926</v>
      </c>
      <c r="AG69" s="10"/>
      <c r="AH69" s="10">
        <f>(AI68+AI70)/2</f>
        <v>1.4629777939741795</v>
      </c>
      <c r="AI69" s="10"/>
      <c r="AJ69" s="10">
        <f>(AK68+AK70)/2</f>
        <v>1.4725738105493387</v>
      </c>
      <c r="AK69" s="10"/>
      <c r="AL69" s="10">
        <f>(AM68+AM70)/2</f>
        <v>1.4813830331349307</v>
      </c>
      <c r="AM69" s="10"/>
      <c r="AN69" s="10">
        <f>(AO68+AO70)/2</f>
        <v>1.4891961382754286</v>
      </c>
      <c r="AO69" s="10"/>
      <c r="AP69" s="10">
        <f>(AQ68+AQ70)/2</f>
        <v>1.4958391164372997</v>
      </c>
      <c r="AQ69" s="10"/>
      <c r="AR69" s="10">
        <f>(AS68+AS70)/2</f>
        <v>1.5012693557320307</v>
      </c>
      <c r="AS69" s="10"/>
      <c r="AT69" s="10">
        <f>(AU68+AU70)/2</f>
        <v>1.5057725439165923</v>
      </c>
      <c r="AU69" s="10"/>
      <c r="AV69" s="10">
        <f>(AW68+AW70)/2</f>
        <v>1.5102350714678869</v>
      </c>
      <c r="AW69" s="10"/>
      <c r="AX69" s="10">
        <f>(AY68+AY70)/2</f>
        <v>1.5146573055229364</v>
      </c>
      <c r="AY69" s="10"/>
      <c r="AZ69" s="10">
        <f>(BA68+BA70)</f>
        <v>1.5190396099037717</v>
      </c>
      <c r="BA69" s="10"/>
    </row>
    <row r="70" spans="1:53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>
        <f>(R69+R71)/2</f>
        <v>1.3989228222667995</v>
      </c>
      <c r="R70" s="10"/>
      <c r="S70" s="10">
        <f>(T69+T71)/2</f>
        <v>1.4101550898834427</v>
      </c>
      <c r="T70" s="10"/>
      <c r="U70" s="10">
        <f>(V69+V71)/2</f>
        <v>1.4216223243257207</v>
      </c>
      <c r="V70" s="10"/>
      <c r="W70" s="10">
        <f>(X69+X71)/2</f>
        <v>1.4333002882731034</v>
      </c>
      <c r="X70" s="10"/>
      <c r="Y70" s="10">
        <f>(Z69+Z71)/2</f>
        <v>1.4451540731436023</v>
      </c>
      <c r="Z70" s="10"/>
      <c r="AA70" s="10">
        <f>(AB69+AB71)/2</f>
        <v>1.4571348618285362</v>
      </c>
      <c r="AB70" s="10"/>
      <c r="AC70" s="10">
        <f>(AD69+AD71)/2</f>
        <v>1.4691757762853195</v>
      </c>
      <c r="AD70" s="10"/>
      <c r="AE70" s="10">
        <f>(AF69+AF71)/2</f>
        <v>1.4811866043713116</v>
      </c>
      <c r="AF70" s="10"/>
      <c r="AG70" s="10">
        <f>(AH69+AH71)/2</f>
        <v>1.4930472201237253</v>
      </c>
      <c r="AH70" s="10"/>
      <c r="AI70" s="10">
        <f>(AJ69+AJ71)/2</f>
        <v>1.5045996270104145</v>
      </c>
      <c r="AJ70" s="10"/>
      <c r="AK70" s="10">
        <f>(AL69+AL71)/2</f>
        <v>1.5156388995192738</v>
      </c>
      <c r="AL70" s="10"/>
      <c r="AM70" s="10">
        <f>(AN69+AN71)/2</f>
        <v>1.5259042200735682</v>
      </c>
      <c r="AN70" s="10"/>
      <c r="AO70" s="10">
        <f>(AP69+AP71)/2</f>
        <v>1.5350737715974097</v>
      </c>
      <c r="AP70" s="10"/>
      <c r="AQ70" s="10">
        <f>(AR69+AR71)/2</f>
        <v>1.5427755947907056</v>
      </c>
      <c r="AR70" s="10"/>
      <c r="AS70" s="10">
        <f>(AT69+AT71)/2</f>
        <v>1.5486600504362269</v>
      </c>
      <c r="AT70" s="10"/>
      <c r="AU70" s="10">
        <f>(AV69+AV71)/2</f>
        <v>1.5527353338611696</v>
      </c>
      <c r="AV70" s="10"/>
      <c r="AW70" s="10">
        <f>(AX69+AX71)/2</f>
        <v>1.5567738203329295</v>
      </c>
      <c r="AX70" s="10"/>
      <c r="AY70" s="10">
        <f>(AZ69+AZ71)/2</f>
        <v>1.5607758421022049</v>
      </c>
      <c r="AZ70" s="10"/>
      <c r="BA70" s="10">
        <f>1-1/1.1^16</f>
        <v>0.78237086420985147</v>
      </c>
    </row>
    <row r="71" spans="1:53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>
        <f>(S70+S72)/2</f>
        <v>1.4211754033994697</v>
      </c>
      <c r="S71" s="10"/>
      <c r="T71" s="10">
        <f>(U70+U72)/2</f>
        <v>1.4328680606791737</v>
      </c>
      <c r="U71" s="10"/>
      <c r="V71" s="10">
        <f>(W70+W72)/2</f>
        <v>1.4448963113696756</v>
      </c>
      <c r="W71" s="10"/>
      <c r="X71" s="10">
        <f>(Y70+Y72)/2</f>
        <v>1.4572556752868415</v>
      </c>
      <c r="Y71" s="10"/>
      <c r="Z71" s="10">
        <f>(AA70+AA72)/2</f>
        <v>1.4699342383012777</v>
      </c>
      <c r="AA71" s="10"/>
      <c r="AB71" s="10">
        <f>(AC70+AC72)/2</f>
        <v>1.4829094405663419</v>
      </c>
      <c r="AC71" s="10"/>
      <c r="AD71" s="10">
        <f>(AE70+AE72)/2</f>
        <v>1.4961434537473857</v>
      </c>
      <c r="AE71" s="10"/>
      <c r="AF71" s="10">
        <f>(AG70+AG72)/2</f>
        <v>1.5095764470704305</v>
      </c>
      <c r="AG71" s="10"/>
      <c r="AH71" s="10">
        <f>(AI70+AI72)/2</f>
        <v>1.5231166462732713</v>
      </c>
      <c r="AI71" s="10"/>
      <c r="AJ71" s="10">
        <f>(AK70+AK72)/2</f>
        <v>1.5366254434714905</v>
      </c>
      <c r="AK71" s="10"/>
      <c r="AL71" s="10">
        <f>(AM70+AM72)/2</f>
        <v>1.5498947659036166</v>
      </c>
      <c r="AM71" s="10"/>
      <c r="AN71" s="10">
        <f>(AO70+AO72)/2</f>
        <v>1.5626123018717077</v>
      </c>
      <c r="AO71" s="10"/>
      <c r="AP71" s="10">
        <f>(AQ70+AQ72)/2</f>
        <v>1.5743084267575198</v>
      </c>
      <c r="AQ71" s="10"/>
      <c r="AR71" s="10">
        <f>(AS70+AS72)/2</f>
        <v>1.5842818338493805</v>
      </c>
      <c r="AS71" s="10"/>
      <c r="AT71" s="10">
        <f>(AU70+AU72)/2</f>
        <v>1.5915475569558615</v>
      </c>
      <c r="AU71" s="10"/>
      <c r="AV71" s="10">
        <f>(AW70+AW72)/2</f>
        <v>1.5952355962544522</v>
      </c>
      <c r="AW71" s="10"/>
      <c r="AX71" s="10">
        <f>(AY70+AY72)/2</f>
        <v>1.5988903351429227</v>
      </c>
      <c r="AY71" s="10"/>
      <c r="AZ71" s="10">
        <f>(BA70+BA72)</f>
        <v>1.6025120743006378</v>
      </c>
      <c r="BA71" s="10"/>
    </row>
    <row r="72" spans="1:53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>
        <f>(T71+T73)/2</f>
        <v>1.4321957169154964</v>
      </c>
      <c r="T72" s="10"/>
      <c r="U72" s="10">
        <f>(V71+V73)/2</f>
        <v>1.4441137970326268</v>
      </c>
      <c r="V72" s="10"/>
      <c r="W72" s="10">
        <f>(X71+X73)/2</f>
        <v>1.4564923344662477</v>
      </c>
      <c r="X72" s="10"/>
      <c r="Y72" s="10">
        <f>(Z71+Z73)/2</f>
        <v>1.4693572774300809</v>
      </c>
      <c r="Z72" s="10"/>
      <c r="AA72" s="10">
        <f>(AB71+AB73)/2</f>
        <v>1.4827336147740189</v>
      </c>
      <c r="AB72" s="10"/>
      <c r="AC72" s="10">
        <f>(AD71+AD73)/2</f>
        <v>1.4966431048473643</v>
      </c>
      <c r="AD72" s="10"/>
      <c r="AE72" s="10">
        <f>(AF71+AF73)/2</f>
        <v>1.5111003031234598</v>
      </c>
      <c r="AF72" s="10"/>
      <c r="AG72" s="10">
        <f>(AH71+AH73)/2</f>
        <v>1.5261056740171357</v>
      </c>
      <c r="AH72" s="10"/>
      <c r="AI72" s="10">
        <f>(AJ71+AJ73)/2</f>
        <v>1.5416336655361282</v>
      </c>
      <c r="AJ72" s="10"/>
      <c r="AK72" s="10">
        <f>(AL71+AL73)/2</f>
        <v>1.5576119874237073</v>
      </c>
      <c r="AL72" s="10"/>
      <c r="AM72" s="10">
        <f>(AN71+AN73)/2</f>
        <v>1.5738853117336651</v>
      </c>
      <c r="AN72" s="10"/>
      <c r="AO72" s="10">
        <f>(AP71+AP73)/2</f>
        <v>1.5901508321460061</v>
      </c>
      <c r="AP72" s="10"/>
      <c r="AQ72" s="10">
        <f>(AR71+AR73)/2</f>
        <v>1.6058412587243338</v>
      </c>
      <c r="AR72" s="10"/>
      <c r="AS72" s="10">
        <f>(AT71+AT73)/2</f>
        <v>1.6199036172625341</v>
      </c>
      <c r="AT72" s="10"/>
      <c r="AU72" s="10">
        <f>(AV71+AV73)/2</f>
        <v>1.6303597800505534</v>
      </c>
      <c r="AV72" s="10"/>
      <c r="AW72" s="10">
        <f>(AX71+AX73)/2</f>
        <v>1.6336973721759749</v>
      </c>
      <c r="AX72" s="10"/>
      <c r="AY72" s="10">
        <f>(AZ71+AZ73)/2</f>
        <v>1.6370048281836405</v>
      </c>
      <c r="AZ72" s="10"/>
      <c r="BA72" s="10">
        <f>1-1/1.1^18</f>
        <v>0.82014121009078633</v>
      </c>
    </row>
    <row r="73" spans="1:53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>
        <f>(U72+U74)/2</f>
        <v>1.4315233731518189</v>
      </c>
      <c r="U73" s="10"/>
      <c r="V73" s="10">
        <f>(W72+W74)/2</f>
        <v>1.4433312826955778</v>
      </c>
      <c r="W73" s="10"/>
      <c r="X73" s="10">
        <f>(Y72+Y74)/2</f>
        <v>1.4557289936456539</v>
      </c>
      <c r="Y73" s="10"/>
      <c r="Z73" s="10">
        <f>(AA72+AA74)/2</f>
        <v>1.4687803165588842</v>
      </c>
      <c r="AA73" s="10"/>
      <c r="AB73" s="10">
        <f>(AC72+AC74)/2</f>
        <v>1.4825577889816959</v>
      </c>
      <c r="AC73" s="10"/>
      <c r="AD73" s="10">
        <f>(AE72+AE74)/2</f>
        <v>1.4971427559473431</v>
      </c>
      <c r="AE73" s="10"/>
      <c r="AF73" s="10">
        <f>(AG72+AG74)/2</f>
        <v>1.5126241591764891</v>
      </c>
      <c r="AG73" s="10"/>
      <c r="AH73" s="10">
        <f>(AI72+AI74)/2</f>
        <v>1.5290947017609999</v>
      </c>
      <c r="AI73" s="10"/>
      <c r="AJ73" s="10">
        <f>(AK72+AK74)/2</f>
        <v>1.5466418876007659</v>
      </c>
      <c r="AK73" s="10"/>
      <c r="AL73" s="10">
        <f>(AM72+AM74)/2</f>
        <v>1.5653292089437978</v>
      </c>
      <c r="AM73" s="10"/>
      <c r="AN73" s="10">
        <f>(AO72+AO74)/2</f>
        <v>1.5851583215956224</v>
      </c>
      <c r="AO73" s="10"/>
      <c r="AP73" s="10">
        <f>(AQ72+AQ74)/2</f>
        <v>1.6059932375344923</v>
      </c>
      <c r="AQ73" s="10"/>
      <c r="AR73" s="10">
        <f>(AS72+AS74)/2</f>
        <v>1.6274006835992871</v>
      </c>
      <c r="AS73" s="10"/>
      <c r="AT73" s="10">
        <f>(AU72+AU74)/2</f>
        <v>1.6482596775692067</v>
      </c>
      <c r="AU73" s="10"/>
      <c r="AV73" s="10">
        <f>(AW72+AW74)/2</f>
        <v>1.6654839638466548</v>
      </c>
      <c r="AW73" s="10"/>
      <c r="AX73" s="10">
        <f>(AY72+AY74)/2</f>
        <v>1.6685044092090271</v>
      </c>
      <c r="AY73" s="10"/>
      <c r="AZ73" s="10">
        <f>(BA72+BA74)</f>
        <v>1.6714975820666429</v>
      </c>
      <c r="BA73" s="10"/>
    </row>
    <row r="74" spans="1:53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>
        <f>(V73+V75)/2</f>
        <v>1.418932949271011</v>
      </c>
      <c r="V74" s="10"/>
      <c r="W74" s="10">
        <f>(X73+X75)/2</f>
        <v>1.430170230924908</v>
      </c>
      <c r="X74" s="10"/>
      <c r="Y74" s="10">
        <f>(Z73+Z75)/2</f>
        <v>1.4421007098612266</v>
      </c>
      <c r="Z74" s="10"/>
      <c r="AA74" s="10">
        <f>(AB73+AB75)/2</f>
        <v>1.4548270183437495</v>
      </c>
      <c r="AB74" s="10"/>
      <c r="AC74" s="10">
        <f>(AD73+AD75)/2</f>
        <v>1.4684724731160277</v>
      </c>
      <c r="AD74" s="10"/>
      <c r="AE74" s="10">
        <f>(AF73+AF75)/2</f>
        <v>1.4831852087712263</v>
      </c>
      <c r="AF74" s="10"/>
      <c r="AG74" s="10">
        <f>(AH73+AH75)/2</f>
        <v>1.4991426443358424</v>
      </c>
      <c r="AH74" s="10"/>
      <c r="AI74" s="10">
        <f>(AJ73+AJ75)/2</f>
        <v>1.5165557379858716</v>
      </c>
      <c r="AJ74" s="10"/>
      <c r="AK74" s="10">
        <f>(AL73+AL75)/2</f>
        <v>1.5356717877778245</v>
      </c>
      <c r="AL74" s="10"/>
      <c r="AM74" s="10">
        <f>(AN73+AN75)/2</f>
        <v>1.5567731061539305</v>
      </c>
      <c r="AN74" s="10"/>
      <c r="AO74" s="10">
        <f>(AP73+AP75)/2</f>
        <v>1.580165811045239</v>
      </c>
      <c r="AP74" s="10"/>
      <c r="AQ74" s="10">
        <f>(AR73+AR75)/2</f>
        <v>1.6061452163446508</v>
      </c>
      <c r="AR74" s="10"/>
      <c r="AS74" s="10">
        <f>(AT73+AT75)/2</f>
        <v>1.6348977499360404</v>
      </c>
      <c r="AT74" s="10"/>
      <c r="AU74" s="10">
        <f>(AV73+AV75)/2</f>
        <v>1.6661595750878599</v>
      </c>
      <c r="AV74" s="10"/>
      <c r="AW74" s="10">
        <f>(AX73+AX75)/2</f>
        <v>1.6972705555173346</v>
      </c>
      <c r="AX74" s="10"/>
      <c r="AY74" s="10">
        <f>(AZ73+AZ75)/2</f>
        <v>1.7000039902344137</v>
      </c>
      <c r="AZ74" s="10"/>
      <c r="BA74" s="10">
        <f>1-1/1.1^20</f>
        <v>0.85135637197585656</v>
      </c>
    </row>
    <row r="75" spans="1:53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>
        <f>(W74+W76)/2</f>
        <v>1.3945346158464442</v>
      </c>
      <c r="W75" s="10"/>
      <c r="X75" s="10">
        <f>(Y74+Y76)/2</f>
        <v>1.4046114682041619</v>
      </c>
      <c r="Y75" s="10"/>
      <c r="Z75" s="10">
        <f>(AA74+AA76)/2</f>
        <v>1.4154211031635691</v>
      </c>
      <c r="AA75" s="10"/>
      <c r="AB75" s="10">
        <f>(AC74+AC76)/2</f>
        <v>1.4270962477058033</v>
      </c>
      <c r="AC75" s="10"/>
      <c r="AD75" s="10">
        <f>(AE74+AE76)/2</f>
        <v>1.4398021902847122</v>
      </c>
      <c r="AE75" s="10"/>
      <c r="AF75" s="10">
        <f>(AG74+AG76)/2</f>
        <v>1.4537462583659635</v>
      </c>
      <c r="AG75" s="10"/>
      <c r="AH75" s="10">
        <f>(AI74+AI76)/2</f>
        <v>1.4691905869106852</v>
      </c>
      <c r="AI75" s="10"/>
      <c r="AJ75" s="10">
        <f>(AK74+AK76)/2</f>
        <v>1.4864695883709773</v>
      </c>
      <c r="AK75" s="10"/>
      <c r="AL75" s="10">
        <f>(AM74+AM76)/2</f>
        <v>1.5060143666118515</v>
      </c>
      <c r="AM75" s="10"/>
      <c r="AN75" s="10">
        <f>(AO74+AO76)/2</f>
        <v>1.5283878907122386</v>
      </c>
      <c r="AO75" s="10"/>
      <c r="AP75" s="10">
        <f>(AQ74+AQ76)/2</f>
        <v>1.5543383845559855</v>
      </c>
      <c r="AQ75" s="10"/>
      <c r="AR75" s="10">
        <f>(AS74+AS76)/2</f>
        <v>1.5848897490900147</v>
      </c>
      <c r="AS75" s="10"/>
      <c r="AT75" s="10">
        <f>(AU74+AU76)/2</f>
        <v>1.621535822302874</v>
      </c>
      <c r="AU75" s="10"/>
      <c r="AV75" s="10">
        <f>(AW74+AW76)/2</f>
        <v>1.6668351863290649</v>
      </c>
      <c r="AW75" s="10"/>
      <c r="AX75" s="10">
        <f>(AY74+AY76)/2</f>
        <v>1.7260367018256422</v>
      </c>
      <c r="AY75" s="10"/>
      <c r="AZ75" s="10">
        <f>(BA74+BA76)</f>
        <v>1.7285103984021843</v>
      </c>
      <c r="BA75" s="10"/>
    </row>
    <row r="76" spans="1:53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>
        <f>(X75+X77)/2</f>
        <v>1.3588990007679804</v>
      </c>
      <c r="X76" s="10"/>
      <c r="Y76" s="10">
        <f>(Z75+Z77)/2</f>
        <v>1.3671222265470973</v>
      </c>
      <c r="Z76" s="10"/>
      <c r="AA76" s="10">
        <f>(AB75+AB77)/2</f>
        <v>1.3760151879833886</v>
      </c>
      <c r="AB76" s="10"/>
      <c r="AC76" s="10">
        <f>(AD75+AD77)/2</f>
        <v>1.385720022295579</v>
      </c>
      <c r="AD76" s="10"/>
      <c r="AE76" s="10">
        <f>(AF75+AF77)/2</f>
        <v>1.3964191717981982</v>
      </c>
      <c r="AF76" s="10"/>
      <c r="AG76" s="10">
        <f>(AH75+AH77)/2</f>
        <v>1.4083498723960846</v>
      </c>
      <c r="AH76" s="10"/>
      <c r="AI76" s="10">
        <f>(AJ75+AJ77)/2</f>
        <v>1.4218254358354985</v>
      </c>
      <c r="AJ76" s="10"/>
      <c r="AK76" s="10">
        <f>(AL75+AL77)/2</f>
        <v>1.4372673889641303</v>
      </c>
      <c r="AL76" s="10"/>
      <c r="AM76" s="10">
        <f>(AN75+AN77)/2</f>
        <v>1.4552556270697725</v>
      </c>
      <c r="AN76" s="10"/>
      <c r="AO76" s="10">
        <f>(AP75+AP77)/2</f>
        <v>1.4766099703792381</v>
      </c>
      <c r="AP76" s="10"/>
      <c r="AQ76" s="10">
        <f>(AR75+AR77)/2</f>
        <v>1.5025315527673202</v>
      </c>
      <c r="AR76" s="10"/>
      <c r="AS76" s="10">
        <f>(AT75+AT77)/2</f>
        <v>1.5348817482439889</v>
      </c>
      <c r="AT76" s="10"/>
      <c r="AU76" s="10">
        <f>(AV75+AV77)/2</f>
        <v>1.576912069517888</v>
      </c>
      <c r="AV76" s="10"/>
      <c r="AW76" s="10">
        <f>(AX75+AX77)/2</f>
        <v>1.6363998171407954</v>
      </c>
      <c r="AX76" s="10"/>
      <c r="AY76" s="10">
        <f>(AZ75+AZ77)/2</f>
        <v>1.7520694134168708</v>
      </c>
      <c r="AZ76" s="10"/>
      <c r="BA76" s="10">
        <f>1-1/1.1^22</f>
        <v>0.87715402642632778</v>
      </c>
    </row>
    <row r="77" spans="1:53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>
        <f>(Y76+Y78)/2</f>
        <v>1.3131865333317989</v>
      </c>
      <c r="Y77" s="10"/>
      <c r="Z77" s="10">
        <f>(AA76+AA78)/2</f>
        <v>1.3188233499306257</v>
      </c>
      <c r="AA77" s="10"/>
      <c r="AB77" s="10">
        <f>(AC76+AC78)/2</f>
        <v>1.3249341282609737</v>
      </c>
      <c r="AC77" s="10"/>
      <c r="AD77" s="10">
        <f>(AE76+AE78)/2</f>
        <v>1.3316378543064458</v>
      </c>
      <c r="AE77" s="10"/>
      <c r="AF77" s="10">
        <f>(AG76+AG78)/2</f>
        <v>1.3390920852304329</v>
      </c>
      <c r="AG77" s="10"/>
      <c r="AH77" s="10">
        <f>(AI76+AI78)/2</f>
        <v>1.347509157881484</v>
      </c>
      <c r="AI77" s="10"/>
      <c r="AJ77" s="10">
        <f>(AK76+AK78)/2</f>
        <v>1.3571812833000196</v>
      </c>
      <c r="AK77" s="10"/>
      <c r="AL77" s="10">
        <f>(AM76+AM78)/2</f>
        <v>1.3685204113164091</v>
      </c>
      <c r="AM77" s="10"/>
      <c r="AN77" s="10">
        <f>(AO76+AO78)/2</f>
        <v>1.3821233634273065</v>
      </c>
      <c r="AO77" s="10"/>
      <c r="AP77" s="10">
        <f>(AQ76+AQ78)/2</f>
        <v>1.3988815562024908</v>
      </c>
      <c r="AQ77" s="10"/>
      <c r="AR77" s="10">
        <f>(AS76+AS78)/2</f>
        <v>1.4201733564446255</v>
      </c>
      <c r="AS77" s="10"/>
      <c r="AT77" s="10">
        <f>(AU76+AU78)/2</f>
        <v>1.4482276741851041</v>
      </c>
      <c r="AU77" s="10"/>
      <c r="AV77" s="10">
        <f>(AW76+AW78)/2</f>
        <v>1.4869889527067111</v>
      </c>
      <c r="AW77" s="10"/>
      <c r="AX77" s="10">
        <f>(AY76+AY78)/2</f>
        <v>1.5467629324559484</v>
      </c>
      <c r="AY77" s="10"/>
      <c r="AZ77" s="10">
        <f>(BA76+BA78)</f>
        <v>1.7756284284315573</v>
      </c>
      <c r="BA77" s="10"/>
    </row>
    <row r="78" spans="1:53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>
        <f>(Z77+Z79)/2</f>
        <v>1.2592508401165006</v>
      </c>
      <c r="Z78" s="10"/>
      <c r="AA78" s="10">
        <f>(AB77+AB79)/2</f>
        <v>1.2616315118778627</v>
      </c>
      <c r="AB78" s="10"/>
      <c r="AC78" s="10">
        <f>(AD77+AD79)/2</f>
        <v>1.2641482342263684</v>
      </c>
      <c r="AD78" s="10"/>
      <c r="AE78" s="10">
        <f>(AF77+AF79)/2</f>
        <v>1.2668565368146936</v>
      </c>
      <c r="AF78" s="10"/>
      <c r="AG78" s="10">
        <f>(AH77+AH79)/2</f>
        <v>1.2698342980647814</v>
      </c>
      <c r="AH78" s="10"/>
      <c r="AI78" s="10">
        <f>(AJ77+AJ79)/2</f>
        <v>1.2731928799274697</v>
      </c>
      <c r="AJ78" s="10"/>
      <c r="AK78" s="10">
        <f>(AL77+AL79)/2</f>
        <v>1.2770951776359092</v>
      </c>
      <c r="AL78" s="10"/>
      <c r="AM78" s="10">
        <f>(AN77+AN79)/2</f>
        <v>1.2817851955630455</v>
      </c>
      <c r="AN78" s="10"/>
      <c r="AO78" s="10">
        <f>(AP77+AP79)/2</f>
        <v>1.2876367564753748</v>
      </c>
      <c r="AP78" s="10"/>
      <c r="AQ78" s="10">
        <f>(AR77+AR79)/2</f>
        <v>1.2952315596376613</v>
      </c>
      <c r="AR78" s="10"/>
      <c r="AS78" s="10">
        <f>(AT77+AT79)/2</f>
        <v>1.3054649646452621</v>
      </c>
      <c r="AT78" s="10"/>
      <c r="AU78" s="10">
        <f>(AV77+AV79)/2</f>
        <v>1.3195432788523203</v>
      </c>
      <c r="AV78" s="10"/>
      <c r="AW78" s="10">
        <f>(AX77+AX79)/2</f>
        <v>1.3375780882726267</v>
      </c>
      <c r="AX78" s="10"/>
      <c r="AY78" s="10">
        <f>(AZ77+AZ79)/2</f>
        <v>1.341456451495026</v>
      </c>
      <c r="AZ78" s="10"/>
      <c r="BA78" s="10">
        <f>1-1/1.1^24</f>
        <v>0.89847440200522954</v>
      </c>
    </row>
    <row r="79" spans="1:53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>
        <f>(AA78+AA80)/2</f>
        <v>1.1996783303023753</v>
      </c>
      <c r="AA79" s="10"/>
      <c r="AB79" s="10">
        <f>(AC78+AC80)/2</f>
        <v>1.1983288954947517</v>
      </c>
      <c r="AC79" s="10"/>
      <c r="AD79" s="10">
        <f>(AE78+AE80)/2</f>
        <v>1.1966586141462909</v>
      </c>
      <c r="AE79" s="10"/>
      <c r="AF79" s="10">
        <f>(AG78+AG80)/2</f>
        <v>1.1946209883989543</v>
      </c>
      <c r="AG79" s="10"/>
      <c r="AH79" s="10">
        <f>(AI78+AI80)/2</f>
        <v>1.1921594382480789</v>
      </c>
      <c r="AI79" s="10"/>
      <c r="AJ79" s="10">
        <f>(AK78+AK80)/2</f>
        <v>1.1892044765549197</v>
      </c>
      <c r="AK79" s="10"/>
      <c r="AL79" s="10">
        <f>(AM78+AM80)/2</f>
        <v>1.1856699439554093</v>
      </c>
      <c r="AM79" s="10"/>
      <c r="AN79" s="10">
        <f>(AO78+AO80)/2</f>
        <v>1.1814470276987843</v>
      </c>
      <c r="AO79" s="10"/>
      <c r="AP79" s="10">
        <f>(AQ78+AQ80)/2</f>
        <v>1.176391956748259</v>
      </c>
      <c r="AQ79" s="10"/>
      <c r="AR79" s="10">
        <f>(AS78+AS80)/2</f>
        <v>1.1702897628306972</v>
      </c>
      <c r="AS79" s="10"/>
      <c r="AT79" s="10">
        <f>(AU78+AU80)/2</f>
        <v>1.1627022551054202</v>
      </c>
      <c r="AU79" s="10"/>
      <c r="AV79" s="10">
        <f>(AW78+AW80)/2</f>
        <v>1.1520976049979292</v>
      </c>
      <c r="AW79" s="10"/>
      <c r="AX79" s="10">
        <f>(AY78+AY80)/2</f>
        <v>1.128393244089305</v>
      </c>
      <c r="AY79" s="10"/>
      <c r="AZ79" s="10">
        <f>(BA78+BA80)/2</f>
        <v>0.9072844745584947</v>
      </c>
      <c r="BA79" s="10"/>
    </row>
    <row r="80" spans="1:53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>
        <f>(AB79+AB81)/2</f>
        <v>1.1377251487268876</v>
      </c>
      <c r="AB80" s="10"/>
      <c r="AC80" s="10">
        <f>(AD79+AD81)/2</f>
        <v>1.1325095567631354</v>
      </c>
      <c r="AD80" s="10"/>
      <c r="AE80" s="10">
        <f>(AF79+AF81)/2</f>
        <v>1.1264606914778885</v>
      </c>
      <c r="AF80" s="10"/>
      <c r="AG80" s="10">
        <f>(AH79+AH81)/2</f>
        <v>1.1194076787331269</v>
      </c>
      <c r="AH80" s="10"/>
      <c r="AI80" s="10">
        <f>(AJ79+AJ81)/2</f>
        <v>1.1111259965686879</v>
      </c>
      <c r="AJ80" s="10"/>
      <c r="AK80" s="10">
        <f>(AL79+AL81)/2</f>
        <v>1.1013137754739304</v>
      </c>
      <c r="AL80" s="10"/>
      <c r="AM80" s="10">
        <f>(AN79+AN81)/2</f>
        <v>1.0895546923477732</v>
      </c>
      <c r="AN80" s="10"/>
      <c r="AO80" s="10">
        <f>(AP79+AP81)/2</f>
        <v>1.0752572989221938</v>
      </c>
      <c r="AP80" s="10"/>
      <c r="AQ80" s="10">
        <f>(AR79+AR81)/2</f>
        <v>1.0575523538588567</v>
      </c>
      <c r="AR80" s="10"/>
      <c r="AS80" s="10">
        <f>(AT79+AT81)/2</f>
        <v>1.0351145610161323</v>
      </c>
      <c r="AT80" s="10"/>
      <c r="AU80" s="10">
        <f>(AV79+AV81)/2</f>
        <v>1.0058612313585202</v>
      </c>
      <c r="AV80" s="10"/>
      <c r="AW80" s="10">
        <f>(AX79+AX81)/2</f>
        <v>0.96661712172323178</v>
      </c>
      <c r="AX80" s="10"/>
      <c r="AY80" s="10">
        <f>(AZ79+AZ81)/2</f>
        <v>0.91533003668358404</v>
      </c>
      <c r="AZ80" s="10"/>
      <c r="BA80" s="10">
        <f>1-1/1.1^26</f>
        <v>0.91609454711175997</v>
      </c>
    </row>
    <row r="81" spans="1:53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>
        <f>(AC80+AC82)/2</f>
        <v>1.0771214019590234</v>
      </c>
      <c r="AC81" s="10"/>
      <c r="AD81" s="10">
        <f>(AE80+AE82)/2</f>
        <v>1.0683604993799796</v>
      </c>
      <c r="AE81" s="10"/>
      <c r="AF81" s="10">
        <f>(AG80+AG82)/2</f>
        <v>1.058300394556823</v>
      </c>
      <c r="AG81" s="10"/>
      <c r="AH81" s="10">
        <f>(AI80+AI82)/2</f>
        <v>1.046655919218175</v>
      </c>
      <c r="AI81" s="10"/>
      <c r="AJ81" s="10">
        <f>(AK80+AK82)/2</f>
        <v>1.033047516582456</v>
      </c>
      <c r="AK81" s="10"/>
      <c r="AL81" s="10">
        <f>(AM80+AM82)/2</f>
        <v>1.0169576069924515</v>
      </c>
      <c r="AM81" s="10"/>
      <c r="AN81" s="10">
        <f>(AO80+AO82)/2</f>
        <v>0.9976623569967622</v>
      </c>
      <c r="AO81" s="10"/>
      <c r="AP81" s="10">
        <f>(AQ80+AQ82)/2</f>
        <v>0.97412264109612856</v>
      </c>
      <c r="AQ81" s="10"/>
      <c r="AR81" s="10">
        <f>(AS80+AS82)/2</f>
        <v>0.94481494488701612</v>
      </c>
      <c r="AS81" s="10"/>
      <c r="AT81" s="10">
        <f>(AU80+AU82)/2</f>
        <v>0.90752686692684414</v>
      </c>
      <c r="AU81" s="10"/>
      <c r="AV81" s="10">
        <f>(AW80+AW82)/2</f>
        <v>0.85962485771911135</v>
      </c>
      <c r="AW81" s="10"/>
      <c r="AX81" s="10">
        <f>(AY80+AY82)/2</f>
        <v>0.80484099935715869</v>
      </c>
      <c r="AY81" s="10"/>
      <c r="AZ81" s="10">
        <f>(BA80+BA82)/2</f>
        <v>0.92337559880867337</v>
      </c>
      <c r="BA81" s="10"/>
    </row>
    <row r="82" spans="1:53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>
        <f>(AD81+AD83)/2</f>
        <v>1.0217332471549112</v>
      </c>
      <c r="AD82" s="10"/>
      <c r="AE82" s="10">
        <f>(AF81+AF83)/2</f>
        <v>1.0102603072820706</v>
      </c>
      <c r="AF82" s="10"/>
      <c r="AG82" s="10">
        <f>(AH81+AH83)/2</f>
        <v>0.99719311038051905</v>
      </c>
      <c r="AH82" s="10"/>
      <c r="AI82" s="10">
        <f>(AJ81+AJ83)/2</f>
        <v>0.98218584186766211</v>
      </c>
      <c r="AJ82" s="10"/>
      <c r="AK82" s="10">
        <f>(AL81+AL83)/2</f>
        <v>0.96478125769098155</v>
      </c>
      <c r="AL82" s="10"/>
      <c r="AM82" s="10">
        <f>(AN81+AN83)/2</f>
        <v>0.94436052163713002</v>
      </c>
      <c r="AN82" s="10"/>
      <c r="AO82" s="10">
        <f>(AP81+AP83)/2</f>
        <v>0.9200674150713305</v>
      </c>
      <c r="AP82" s="10"/>
      <c r="AQ82" s="10">
        <f>(AR81+AR83)/2</f>
        <v>0.89069292833340041</v>
      </c>
      <c r="AR82" s="10"/>
      <c r="AS82" s="10">
        <f>(AT81+AT83)/2</f>
        <v>0.85451532875789993</v>
      </c>
      <c r="AT82" s="10"/>
      <c r="AU82" s="10">
        <f>(AV81+AV83)/2</f>
        <v>0.80919250249516794</v>
      </c>
      <c r="AV82" s="10"/>
      <c r="AW82" s="10">
        <f>(AX81+AX83)/2</f>
        <v>0.75263259371499092</v>
      </c>
      <c r="AX82" s="10"/>
      <c r="AY82" s="10">
        <f>(AZ81+AZ83)/2</f>
        <v>0.69435196203073335</v>
      </c>
      <c r="AZ82" s="10"/>
      <c r="BA82" s="10">
        <f>1-1/1.1^28</f>
        <v>0.93065665050558677</v>
      </c>
    </row>
    <row r="83" spans="1:53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>
        <f>(AE82+AE84)/2</f>
        <v>0.97510599492984285</v>
      </c>
      <c r="AE83" s="10"/>
      <c r="AF83" s="10">
        <f>(AG82+AG84)/2</f>
        <v>0.96222022000731822</v>
      </c>
      <c r="AG83" s="10"/>
      <c r="AH83" s="10">
        <f>(AI82+AI84)/2</f>
        <v>0.94773030154286309</v>
      </c>
      <c r="AI83" s="10"/>
      <c r="AJ83" s="10">
        <f>(AK82+AK84)/2</f>
        <v>0.93132416715286825</v>
      </c>
      <c r="AK83" s="10"/>
      <c r="AL83" s="10">
        <f>(AM82+AM84)/2</f>
        <v>0.91260490838951158</v>
      </c>
      <c r="AM83" s="10"/>
      <c r="AN83" s="10">
        <f>(AO82+AO84)/2</f>
        <v>0.89105868627749785</v>
      </c>
      <c r="AO83" s="10"/>
      <c r="AP83" s="10">
        <f>(AQ82+AQ84)/2</f>
        <v>0.86601218904653243</v>
      </c>
      <c r="AQ83" s="10"/>
      <c r="AR83" s="10">
        <f>(AS82+AS84)/2</f>
        <v>0.8365709117797846</v>
      </c>
      <c r="AS83" s="10"/>
      <c r="AT83" s="10">
        <f>(AU82+AU84)/2</f>
        <v>0.80150379058895571</v>
      </c>
      <c r="AU83" s="10"/>
      <c r="AV83" s="10">
        <f>(AW82+AW84)/2</f>
        <v>0.75876014727122454</v>
      </c>
      <c r="AW83" s="10"/>
      <c r="AX83" s="10">
        <f>(AY82+AY84)/2</f>
        <v>0.70042418807282314</v>
      </c>
      <c r="AY83" s="10"/>
      <c r="AZ83" s="10">
        <f>(BA82+BC84)/2</f>
        <v>0.46532832525279338</v>
      </c>
      <c r="BA83" s="10"/>
    </row>
    <row r="84" spans="1:53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>
        <f>(AF83+AF85)/2</f>
        <v>0.93995168257761519</v>
      </c>
      <c r="AF84" s="10"/>
      <c r="AG84" s="10">
        <f>(AH83+AH85)/2</f>
        <v>0.92724732963411749</v>
      </c>
      <c r="AH84" s="10"/>
      <c r="AI84" s="10">
        <f>(AJ83+AJ85)/2</f>
        <v>0.91327476121806395</v>
      </c>
      <c r="AJ84" s="10"/>
      <c r="AK84" s="10">
        <f>(AL83+AL85)/2</f>
        <v>0.89786707661475484</v>
      </c>
      <c r="AL84" s="10"/>
      <c r="AM84" s="10">
        <f>(AN83+AN85)/2</f>
        <v>0.88084929514189325</v>
      </c>
      <c r="AN84" s="10"/>
      <c r="AO84" s="10">
        <f>(AP83+AP85)/2</f>
        <v>0.8620499574836652</v>
      </c>
      <c r="AP84" s="10"/>
      <c r="AQ84" s="10">
        <f>(AR83+AR85)/2</f>
        <v>0.84133144975966456</v>
      </c>
      <c r="AR84" s="10"/>
      <c r="AS84" s="10">
        <f>(AT83+AT85)/2</f>
        <v>0.81862649480166927</v>
      </c>
      <c r="AT84" s="10"/>
      <c r="AU84" s="10">
        <f>(AV83+AV85)/2</f>
        <v>0.79381507868274337</v>
      </c>
      <c r="AV84" s="10"/>
      <c r="AW84" s="10">
        <f>(AX83+AX85)/2</f>
        <v>0.76488770082745816</v>
      </c>
      <c r="AX84" s="10"/>
      <c r="AY84" s="10">
        <f>(AZ83+AZ85)/2</f>
        <v>0.70649641411491293</v>
      </c>
      <c r="AZ84" s="10"/>
      <c r="BA84" s="10">
        <f>1-1/1.1^30</f>
        <v>0.94269144669883209</v>
      </c>
    </row>
    <row r="85" spans="1:53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>
        <f>(AG84+AG86)/2</f>
        <v>0.91768314514791216</v>
      </c>
      <c r="AG85" s="10"/>
      <c r="AH85" s="10">
        <f>(AI84+AI86)/2</f>
        <v>0.90676435772537189</v>
      </c>
      <c r="AI85" s="10"/>
      <c r="AJ85" s="10">
        <f>(AK84+AK86)/2</f>
        <v>0.89522535528325964</v>
      </c>
      <c r="AK85" s="10"/>
      <c r="AL85" s="10">
        <f>(AM84+AM86)/2</f>
        <v>0.88312924483999811</v>
      </c>
      <c r="AM85" s="10"/>
      <c r="AN85" s="10">
        <f>(AO84+AO86)/2</f>
        <v>0.87063990400628866</v>
      </c>
      <c r="AO85" s="10"/>
      <c r="AP85" s="10">
        <f>(AQ84+AQ86)/2</f>
        <v>0.85808772592079796</v>
      </c>
      <c r="AQ85" s="10"/>
      <c r="AR85" s="10">
        <f>(AS84+AS86)/2</f>
        <v>0.84609198773954453</v>
      </c>
      <c r="AS85" s="10"/>
      <c r="AT85" s="10">
        <f>(AU84+AU86)/2</f>
        <v>0.83574919901438283</v>
      </c>
      <c r="AU85" s="10"/>
      <c r="AV85" s="10">
        <f>(AW84+AW86)/2</f>
        <v>0.8288700100942622</v>
      </c>
      <c r="AW85" s="10"/>
      <c r="AX85" s="10">
        <f>(AY84+AY86)/2</f>
        <v>0.82935121358209329</v>
      </c>
      <c r="AY85" s="10"/>
      <c r="AZ85" s="10">
        <f>(BA84+BA86)/2</f>
        <v>0.94766450297703253</v>
      </c>
      <c r="BA85" s="10"/>
    </row>
    <row r="86" spans="1:53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>
        <f>(AH85+AH87)/2</f>
        <v>0.90811896066170683</v>
      </c>
      <c r="AH86" s="10"/>
      <c r="AI86" s="10">
        <f>(AJ85+AJ87)/2</f>
        <v>0.90025395423267973</v>
      </c>
      <c r="AJ86" s="10"/>
      <c r="AK86" s="10">
        <f>(AL85+AL87)/2</f>
        <v>0.89258363395176432</v>
      </c>
      <c r="AL86" s="10"/>
      <c r="AM86" s="10">
        <f>(AN85+AN87)/2</f>
        <v>0.88540919453810307</v>
      </c>
      <c r="AN86" s="10"/>
      <c r="AO86" s="10">
        <f>(AP85+AP87)/2</f>
        <v>0.87922985052891223</v>
      </c>
      <c r="AP86" s="10"/>
      <c r="AQ86" s="10">
        <f>(AR85+AR87)/2</f>
        <v>0.87484400208193125</v>
      </c>
      <c r="AR86" s="10"/>
      <c r="AS86" s="10">
        <f>(AT85+AT87)/2</f>
        <v>0.8735574806774199</v>
      </c>
      <c r="AT86" s="10"/>
      <c r="AU86" s="10">
        <f>(AV85+AV87)/2</f>
        <v>0.87768331934602228</v>
      </c>
      <c r="AV86" s="10"/>
      <c r="AW86" s="10">
        <f>(AX85+AX87)/2</f>
        <v>0.89285231936106624</v>
      </c>
      <c r="AX86" s="10"/>
      <c r="AY86" s="10">
        <f>(AZ85+AZ87)/2</f>
        <v>0.95220601304927355</v>
      </c>
      <c r="AZ86" s="10"/>
      <c r="BA86" s="10">
        <f>1-1/1.1^32</f>
        <v>0.95263755925523308</v>
      </c>
    </row>
    <row r="87" spans="1:53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>
        <f>(AI86+AI88)/2</f>
        <v>0.90947356359804166</v>
      </c>
      <c r="AI87" s="10"/>
      <c r="AJ87" s="10">
        <f>(AK86+AK88)/2</f>
        <v>0.90528255318209983</v>
      </c>
      <c r="AK87" s="10"/>
      <c r="AL87" s="10">
        <f>(AM86+AM88)/2</f>
        <v>0.90203802306353054</v>
      </c>
      <c r="AM87" s="10"/>
      <c r="AN87" s="10">
        <f>(AO86+AO88)/2</f>
        <v>0.90017848506991749</v>
      </c>
      <c r="AO87" s="10"/>
      <c r="AP87" s="10">
        <f>(AQ86+AQ88)/2</f>
        <v>0.9003719751370266</v>
      </c>
      <c r="AQ87" s="10"/>
      <c r="AR87" s="10">
        <f>(AS86+AS88)/2</f>
        <v>0.90359601642431797</v>
      </c>
      <c r="AS87" s="10"/>
      <c r="AT87" s="10">
        <f>(AU86+AU88)/2</f>
        <v>0.91136576234045696</v>
      </c>
      <c r="AU87" s="10"/>
      <c r="AV87" s="10">
        <f>(AW86+AW88)/2</f>
        <v>0.92649662859778237</v>
      </c>
      <c r="AW87" s="10"/>
      <c r="AX87" s="10">
        <f>(AY86+AY88)/2</f>
        <v>0.95635342514003907</v>
      </c>
      <c r="AY87" s="10"/>
      <c r="AZ87" s="10">
        <f>(BA86+BA88)/2</f>
        <v>0.95674752312151456</v>
      </c>
      <c r="BA87" s="10"/>
    </row>
    <row r="88" spans="1:53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>
        <f>(AJ87+AJ89)/2</f>
        <v>0.91869317296340358</v>
      </c>
      <c r="AJ88" s="10"/>
      <c r="AK88" s="10">
        <f>(AL87+AL89)/2</f>
        <v>0.91798147241243533</v>
      </c>
      <c r="AL88" s="10"/>
      <c r="AM88" s="10">
        <f>(AN87+AN89)/2</f>
        <v>0.91866685158895811</v>
      </c>
      <c r="AN88" s="10"/>
      <c r="AO88" s="10">
        <f>(AP87+AP89)/2</f>
        <v>0.92112711961092264</v>
      </c>
      <c r="AP88" s="10"/>
      <c r="AQ88" s="10">
        <f>(AR87+AR89)/2</f>
        <v>0.92589994819212196</v>
      </c>
      <c r="AR88" s="10"/>
      <c r="AS88" s="10">
        <f>(AT87+AT89)/2</f>
        <v>0.93363455217121594</v>
      </c>
      <c r="AT88" s="10"/>
      <c r="AU88" s="10">
        <f>(AV87+AV89)/2</f>
        <v>0.94504820533489153</v>
      </c>
      <c r="AV88" s="10"/>
      <c r="AW88" s="10">
        <f>(AX87+AX89)/2</f>
        <v>0.9601409378344985</v>
      </c>
      <c r="AX88" s="10"/>
      <c r="AY88" s="10">
        <f>(AZ87+AZ89)/2</f>
        <v>0.96050083723080459</v>
      </c>
      <c r="AZ88" s="10"/>
      <c r="BA88" s="10">
        <f>1-1/1.1^34</f>
        <v>0.96085748698779594</v>
      </c>
    </row>
    <row r="89" spans="1:53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>
        <f>(AK88+AK90)/2</f>
        <v>0.93210379274470734</v>
      </c>
      <c r="AK89" s="10"/>
      <c r="AL89" s="10">
        <f>(AM88+AM90)/2</f>
        <v>0.93392492176134012</v>
      </c>
      <c r="AM89" s="10"/>
      <c r="AN89" s="10">
        <f>(AO88+AO90)/2</f>
        <v>0.93715521810799873</v>
      </c>
      <c r="AO89" s="10"/>
      <c r="AP89" s="10">
        <f>(AQ88+AQ90)/2</f>
        <v>0.94188226408481868</v>
      </c>
      <c r="AQ89" s="10"/>
      <c r="AR89" s="10">
        <f>(AS88+AS90)/2</f>
        <v>0.94820387995992605</v>
      </c>
      <c r="AS89" s="10"/>
      <c r="AT89" s="10">
        <f>(AU88+AU90)/2</f>
        <v>0.95590334200197502</v>
      </c>
      <c r="AU89" s="10"/>
      <c r="AV89" s="10">
        <f>(AW88+AW90)/2</f>
        <v>0.9635997820720007</v>
      </c>
      <c r="AW89" s="10"/>
      <c r="AX89" s="10">
        <f>(AY88+AY90)/2</f>
        <v>0.96392845052895793</v>
      </c>
      <c r="AY89" s="10"/>
      <c r="AZ89" s="10">
        <f>(BA88+BA90)/2</f>
        <v>0.96425415134009462</v>
      </c>
      <c r="BA89" s="10"/>
    </row>
    <row r="90" spans="1:53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>
        <f>(AL89+AL91)/2</f>
        <v>0.94622611307697946</v>
      </c>
      <c r="AL90" s="10"/>
      <c r="AM90" s="10">
        <f>(AN89+AN91)/2</f>
        <v>0.94918299193372224</v>
      </c>
      <c r="AN90" s="10"/>
      <c r="AO90" s="10">
        <f>(AP89+AP91)/2</f>
        <v>0.95318331660507494</v>
      </c>
      <c r="AP90" s="10"/>
      <c r="AQ90" s="10">
        <f>(AR89+AR91)/2</f>
        <v>0.9578645799775154</v>
      </c>
      <c r="AR90" s="10"/>
      <c r="AS90" s="10">
        <f>(AT89+AT91)/2</f>
        <v>0.96277320774863617</v>
      </c>
      <c r="AT90" s="10"/>
      <c r="AU90" s="10">
        <f>(AV89+AV91)/2</f>
        <v>0.96675847866905851</v>
      </c>
      <c r="AV90" s="10"/>
      <c r="AW90" s="10">
        <f>(AX89+AX91)/2</f>
        <v>0.9670586263095029</v>
      </c>
      <c r="AX90" s="10"/>
      <c r="AY90" s="10">
        <f>(AZ89+AZ91)/2</f>
        <v>0.96735606382711126</v>
      </c>
      <c r="AZ90" s="10"/>
      <c r="BA90" s="10">
        <f>1-1/1.1^36</f>
        <v>0.96765081569239331</v>
      </c>
    </row>
    <row r="91" spans="1:53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>
        <f>(AM90+AM92)/2</f>
        <v>0.9585273043926188</v>
      </c>
      <c r="AM91" s="10"/>
      <c r="AN91" s="10">
        <f>(AO90+AO92)/2</f>
        <v>0.96121076575944575</v>
      </c>
      <c r="AO91" s="10"/>
      <c r="AP91" s="10">
        <f>(AQ90+AQ92)/2</f>
        <v>0.96448436912533109</v>
      </c>
      <c r="AQ91" s="10"/>
      <c r="AR91" s="10">
        <f>(AS90+AS92)/2</f>
        <v>0.96752527999510463</v>
      </c>
      <c r="AS91" s="10"/>
      <c r="AT91" s="10">
        <f>(AU90+AU92)/2</f>
        <v>0.96964307349529721</v>
      </c>
      <c r="AU91" s="10"/>
      <c r="AV91" s="10">
        <f>(AW90+AW92)/2</f>
        <v>0.96991717526611632</v>
      </c>
      <c r="AW91" s="10"/>
      <c r="AX91" s="10">
        <f>(AY90+AY92)/2</f>
        <v>0.97018880209004787</v>
      </c>
      <c r="AY91" s="10"/>
      <c r="AZ91" s="10">
        <f>(BA90+BA92)/2</f>
        <v>0.97045797631412778</v>
      </c>
      <c r="BA91" s="10"/>
    </row>
    <row r="92" spans="1:53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>
        <f>(AN91+AN93)/2</f>
        <v>0.96787161685151535</v>
      </c>
      <c r="AN92" s="10"/>
      <c r="AO92" s="10">
        <f>(AP91+AP93)/2</f>
        <v>0.96923821491381656</v>
      </c>
      <c r="AP92" s="10"/>
      <c r="AQ92" s="10">
        <f>(AR91+AR93)/2</f>
        <v>0.97110415827314667</v>
      </c>
      <c r="AR92" s="10"/>
      <c r="AS92" s="10">
        <f>(AT91+AT93)/2</f>
        <v>0.97227735224157308</v>
      </c>
      <c r="AT92" s="10"/>
      <c r="AU92" s="10">
        <f>(AV91+AV93)/2</f>
        <v>0.97252766832153603</v>
      </c>
      <c r="AV92" s="10"/>
      <c r="AW92" s="10">
        <f>(AX91+AX93)/2</f>
        <v>0.97277572422272973</v>
      </c>
      <c r="AX92" s="10"/>
      <c r="AY92" s="10">
        <f>(AZ91+AZ93)/2</f>
        <v>0.97302154035298449</v>
      </c>
      <c r="AZ92" s="10"/>
      <c r="BA92" s="10">
        <f>1-1/1.1^38</f>
        <v>0.97326513693586225</v>
      </c>
    </row>
    <row r="93" spans="1:53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>
        <f>(AO92+AO94)/2</f>
        <v>0.97453246794358483</v>
      </c>
      <c r="AO93" s="10"/>
      <c r="AP93" s="10">
        <f>(AQ92+AQ94)/2</f>
        <v>0.97399206070230204</v>
      </c>
      <c r="AQ93" s="10"/>
      <c r="AR93" s="10">
        <f>(AS92+AS94)/2</f>
        <v>0.97468303655118871</v>
      </c>
      <c r="AS93" s="10"/>
      <c r="AT93" s="10">
        <f>(AU92+AU94)/2</f>
        <v>0.97491163098784894</v>
      </c>
      <c r="AU93" s="10"/>
      <c r="AV93" s="10">
        <f>(AW92+AW94)/2</f>
        <v>0.97513816137695564</v>
      </c>
      <c r="AW93" s="10"/>
      <c r="AX93" s="10">
        <f>(AY92+AY94)/2</f>
        <v>0.97536264635541148</v>
      </c>
      <c r="AY93" s="10"/>
      <c r="AZ93" s="10">
        <f>(BA92+BA94)/2</f>
        <v>0.9755851043918411</v>
      </c>
      <c r="BA93" s="10"/>
    </row>
    <row r="94" spans="1:53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>
        <f>(AP93+AP95)/2</f>
        <v>0.9798267209733531</v>
      </c>
      <c r="AP94" s="10"/>
      <c r="AQ94" s="10">
        <f>(AR93+AR95)/2</f>
        <v>0.97687996313145742</v>
      </c>
      <c r="AR94" s="10"/>
      <c r="AS94" s="10">
        <f>(AT93+AT95)/2</f>
        <v>0.97708872086080423</v>
      </c>
      <c r="AT94" s="10"/>
      <c r="AU94" s="10">
        <f>(AV93+AV95)/2</f>
        <v>0.97729559365416196</v>
      </c>
      <c r="AV94" s="10"/>
      <c r="AW94" s="10">
        <f>(AX93+AX95)/2</f>
        <v>0.97750059853118154</v>
      </c>
      <c r="AX94" s="10"/>
      <c r="AY94" s="10">
        <f>(AZ93+AZ95)/2</f>
        <v>0.97770375235783835</v>
      </c>
      <c r="AZ94" s="10"/>
      <c r="BA94" s="10">
        <f>1-1/1.1^40</f>
        <v>0.97790507184782005</v>
      </c>
    </row>
    <row r="95" spans="1:53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>
        <f>(AQ94+AQ96)/2</f>
        <v>0.98566138124440428</v>
      </c>
      <c r="AQ95" s="10"/>
      <c r="AR95" s="10">
        <f>(AS94+AS96)/2</f>
        <v>0.97907688971172613</v>
      </c>
      <c r="AS95" s="10"/>
      <c r="AT95" s="10">
        <f>(AU94+AU96)/2</f>
        <v>0.97926581073375951</v>
      </c>
      <c r="AU95" s="10"/>
      <c r="AV95" s="10">
        <f>(AW94+AW96)/2</f>
        <v>0.97945302593136829</v>
      </c>
      <c r="AW95" s="10"/>
      <c r="AX95" s="10">
        <f>(AY94+AY96)/2</f>
        <v>0.97963855070695161</v>
      </c>
      <c r="AY95" s="10"/>
      <c r="AZ95" s="10">
        <f>(BA94+BA96)/2</f>
        <v>0.97982240032383561</v>
      </c>
      <c r="BA95" s="10"/>
    </row>
    <row r="96" spans="1:53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>
        <f>(AR95+AR97)/2</f>
        <v>0.99444279935735114</v>
      </c>
      <c r="AR96" s="10"/>
      <c r="AS96" s="10">
        <f>(AT95+AT97)/2</f>
        <v>0.98106505856264814</v>
      </c>
      <c r="AT96" s="10"/>
      <c r="AU96" s="10">
        <f>(AV95+AV97)/2</f>
        <v>0.98123602781335695</v>
      </c>
      <c r="AV96" s="10"/>
      <c r="AW96" s="10">
        <f>(AX95+AX97)/2</f>
        <v>0.98140545333155493</v>
      </c>
      <c r="AX96" s="10"/>
      <c r="AY96" s="10">
        <f>(AZ95+AZ97)/2</f>
        <v>0.98157334905606475</v>
      </c>
      <c r="AZ96" s="10"/>
      <c r="BA96" s="10">
        <f>1-1/1.1^42</f>
        <v>0.98173972879985127</v>
      </c>
    </row>
    <row r="97" spans="1:53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>
        <f>(AS96+AS98)/2</f>
        <v>1.0098087090029761</v>
      </c>
      <c r="AS97" s="10"/>
      <c r="AT97" s="10">
        <f>(AU96+AU98)/2</f>
        <v>0.98286430639153677</v>
      </c>
      <c r="AU97" s="10"/>
      <c r="AV97" s="10">
        <f>(AW96+AW98)/2</f>
        <v>0.9830190296953456</v>
      </c>
      <c r="AW97" s="10"/>
      <c r="AX97" s="10">
        <f>(AY96+AY98)/2</f>
        <v>0.98317235595615826</v>
      </c>
      <c r="AY97" s="10"/>
      <c r="AZ97" s="10">
        <f>(BA96+BA98)/2</f>
        <v>0.98332429778829389</v>
      </c>
      <c r="BA97" s="10"/>
    </row>
    <row r="98" spans="1:53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>
        <f>(AT97+AT99)/2</f>
        <v>1.0385523594433042</v>
      </c>
      <c r="AT98" s="10"/>
      <c r="AU98" s="10">
        <f>(AV97+AV99)/2</f>
        <v>0.98449258496971648</v>
      </c>
      <c r="AV98" s="10"/>
      <c r="AW98" s="10">
        <f>(AX97+AX99)/2</f>
        <v>0.98463260605913627</v>
      </c>
      <c r="AX98" s="10"/>
      <c r="AY98" s="10">
        <f>(AZ97+AZ99)/2</f>
        <v>0.98477136285625189</v>
      </c>
      <c r="AZ98" s="10"/>
      <c r="BA98" s="10">
        <f>1-1/1.1^44</f>
        <v>0.98490886677673661</v>
      </c>
    </row>
    <row r="99" spans="1:53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>
        <f>(AU98+AU100)/2</f>
        <v>1.0942404124950718</v>
      </c>
      <c r="AU99" s="10"/>
      <c r="AV99" s="10">
        <f>(AW98+AW100)/2</f>
        <v>0.98596614024408735</v>
      </c>
      <c r="AW99" s="10"/>
      <c r="AX99" s="10">
        <f>(AY98+AY100)/2</f>
        <v>0.98609285616211428</v>
      </c>
      <c r="AY99" s="10"/>
      <c r="AZ99" s="10">
        <f>(BA98+BA100)/2</f>
        <v>0.98621842792420988</v>
      </c>
      <c r="BA99" s="10"/>
    </row>
    <row r="100" spans="1:53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>
        <f>(AV99+AV101)/2</f>
        <v>1.2039882400204269</v>
      </c>
      <c r="AV100" s="10"/>
      <c r="AW100" s="10">
        <f>(AX99+AX101)/2</f>
        <v>0.98729967442903832</v>
      </c>
      <c r="AX100" s="10"/>
      <c r="AY100" s="10">
        <f>(AZ99+AZ101)/2</f>
        <v>0.98741434946797679</v>
      </c>
      <c r="AZ100" s="10"/>
      <c r="BA100" s="10">
        <f>1-1/1.1^46</f>
        <v>0.98752798907168315</v>
      </c>
    </row>
    <row r="101" spans="1:53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>
        <f>(AW100+AW102)/2</f>
        <v>1.4220103397967665</v>
      </c>
      <c r="AW101" s="10"/>
      <c r="AX101" s="10">
        <f>(AY100+AY102)/2</f>
        <v>0.98850649269596225</v>
      </c>
      <c r="AY101" s="10"/>
      <c r="AZ101" s="10">
        <f>(BA100+BA102)/2</f>
        <v>0.9886102710117437</v>
      </c>
      <c r="BA101" s="10"/>
    </row>
    <row r="102" spans="1:53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>
        <f>(AX101+AX103)/2</f>
        <v>1.8567210051644945</v>
      </c>
      <c r="AX102" s="10"/>
      <c r="AY102" s="10">
        <f>(AZ101+AZ103)/2</f>
        <v>0.9895986359239477</v>
      </c>
      <c r="AZ102" s="10"/>
      <c r="BA102" s="10">
        <f>1-1/1.1^48</f>
        <v>0.98969255295180425</v>
      </c>
    </row>
    <row r="103" spans="1:53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>
        <f>(AY102+AY104)/2+0.990629594</f>
        <v>2.7249355176330265</v>
      </c>
      <c r="AY103" s="10"/>
      <c r="AZ103" s="10">
        <f>(BA102+BA104)/2</f>
        <v>0.99058700083615181</v>
      </c>
      <c r="BA103" s="10"/>
    </row>
    <row r="104" spans="1:53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>
        <f>(AZ103+AZ105)/2+0.991481449</f>
        <v>2.4790132113421057</v>
      </c>
      <c r="AZ104" s="10"/>
      <c r="BA104" s="10">
        <f>1-1/1.1^50</f>
        <v>0.99148144872049937</v>
      </c>
    </row>
    <row r="105" spans="1:53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>
        <f>(BA104+BA106)/2+0.992255862</f>
        <v>1.9844765238480595</v>
      </c>
      <c r="BA105" s="10"/>
    </row>
    <row r="106" spans="1:53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>
        <f>1-1/1.1^52</f>
        <v>0.99295987497561933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6"/>
  <sheetViews>
    <sheetView zoomScale="80" zoomScaleNormal="80" workbookViewId="0"/>
  </sheetViews>
  <sheetFormatPr baseColWidth="10" defaultColWidth="11" defaultRowHeight="16" x14ac:dyDescent="0.2"/>
  <sheetData>
    <row r="1" spans="1:22" x14ac:dyDescent="0.2">
      <c r="A1" s="6" t="s">
        <v>67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</row>
    <row r="2" spans="1:22" x14ac:dyDescent="0.2">
      <c r="N2">
        <f>1.1^52</f>
        <v>142.04293198443185</v>
      </c>
      <c r="P2" s="6" t="s">
        <v>53</v>
      </c>
      <c r="V2">
        <f>1.1^52-1</f>
        <v>141.04293198443185</v>
      </c>
    </row>
    <row r="3" spans="1:22" x14ac:dyDescent="0.2">
      <c r="M3">
        <f>1.1^51</f>
        <v>129.1299381676653</v>
      </c>
      <c r="U3">
        <f>(V2+V4)/2</f>
        <v>128.71689243206379</v>
      </c>
    </row>
    <row r="4" spans="1:22" x14ac:dyDescent="0.2">
      <c r="L4">
        <f>1.1^50</f>
        <v>117.39085287969571</v>
      </c>
      <c r="N4">
        <f>1.1^50</f>
        <v>117.39085287969571</v>
      </c>
      <c r="T4">
        <f>(U3+U5)/2</f>
        <v>117.46046788217394</v>
      </c>
      <c r="V4">
        <f>1.1^50-1</f>
        <v>116.39085287969571</v>
      </c>
    </row>
    <row r="5" spans="1:22" x14ac:dyDescent="0.2">
      <c r="K5">
        <f>1.1^49</f>
        <v>106.71895716335973</v>
      </c>
      <c r="M5">
        <f>1.1^49</f>
        <v>106.71895716335973</v>
      </c>
      <c r="S5">
        <f>(T4+T6)/2</f>
        <v>107.18084050396877</v>
      </c>
      <c r="U5">
        <f>(V4+V6)/2</f>
        <v>106.2040433322841</v>
      </c>
    </row>
    <row r="6" spans="1:22" x14ac:dyDescent="0.2">
      <c r="J6">
        <f>1.1^48</f>
        <v>97.017233784872474</v>
      </c>
      <c r="L6">
        <f>1.1^48</f>
        <v>97.017233784872474</v>
      </c>
      <c r="N6">
        <f>1.1^48</f>
        <v>97.017233784872474</v>
      </c>
      <c r="R6">
        <f>(S5+S7)/2</f>
        <v>97.793246906516927</v>
      </c>
      <c r="T6">
        <f>(U5+U7)/2</f>
        <v>96.901213125763576</v>
      </c>
      <c r="V6">
        <f>1.1^48-1</f>
        <v>96.017233784872474</v>
      </c>
    </row>
    <row r="7" spans="1:22" x14ac:dyDescent="0.2">
      <c r="I7">
        <f>1.1^47</f>
        <v>88.197485258974979</v>
      </c>
      <c r="K7">
        <f>1.1^47</f>
        <v>88.197485258974979</v>
      </c>
      <c r="M7">
        <f>1.1^47</f>
        <v>88.197485258974979</v>
      </c>
      <c r="Q7">
        <f>(R6+R8)/2</f>
        <v>89.220279199753065</v>
      </c>
      <c r="S7">
        <f>(T6+T8)/2</f>
        <v>88.405653309065087</v>
      </c>
      <c r="U7">
        <f>(V6+V8)/2</f>
        <v>87.598382919243051</v>
      </c>
    </row>
    <row r="8" spans="1:22" x14ac:dyDescent="0.2">
      <c r="H8">
        <f>1.1^46</f>
        <v>80.179532053613613</v>
      </c>
      <c r="J8">
        <f>1.1^46</f>
        <v>80.179532053613613</v>
      </c>
      <c r="L8">
        <f>1.1^46</f>
        <v>80.179532053613613</v>
      </c>
      <c r="N8">
        <f>1.1^46</f>
        <v>80.179532053613613</v>
      </c>
      <c r="P8">
        <f>(Q7+Q9)/2</f>
        <v>81.391246707212503</v>
      </c>
      <c r="R8">
        <f>(S7+S9)/2</f>
        <v>80.647311492989189</v>
      </c>
      <c r="T8">
        <f>(U7+U9)/2</f>
        <v>79.910093492366585</v>
      </c>
      <c r="V8">
        <f>1.1^46-1</f>
        <v>79.179532053613613</v>
      </c>
    </row>
    <row r="9" spans="1:22" x14ac:dyDescent="0.2">
      <c r="G9">
        <f>1.1^45</f>
        <v>72.890483685103277</v>
      </c>
      <c r="I9">
        <f>1.1^45</f>
        <v>72.890483685103277</v>
      </c>
      <c r="K9">
        <f>1.1^45</f>
        <v>72.890483685103277</v>
      </c>
      <c r="M9">
        <f>1.1^45</f>
        <v>72.890483685103277</v>
      </c>
      <c r="Q9">
        <f>(R8+R10)/2</f>
        <v>73.56221421467194</v>
      </c>
      <c r="S9">
        <f>(T8+T10)/2</f>
        <v>72.888969676913291</v>
      </c>
      <c r="U9">
        <f>(V8+V10)/2</f>
        <v>72.221804065490119</v>
      </c>
    </row>
    <row r="10" spans="1:22" x14ac:dyDescent="0.2">
      <c r="F10">
        <f>1.1^44</f>
        <v>66.26407607736661</v>
      </c>
      <c r="H10">
        <f>1.1^44</f>
        <v>66.26407607736661</v>
      </c>
      <c r="J10">
        <f>1.1^44</f>
        <v>66.26407607736661</v>
      </c>
      <c r="L10">
        <f>1.1^44</f>
        <v>66.26407607736661</v>
      </c>
      <c r="N10">
        <f>1.1^44</f>
        <v>66.26407607736661</v>
      </c>
      <c r="R10">
        <f>(S9+S11)/2</f>
        <v>66.47711693635469</v>
      </c>
      <c r="T10">
        <f>(U9+U11)/2</f>
        <v>65.867845861459983</v>
      </c>
      <c r="V10">
        <f>1.1^44-1</f>
        <v>65.26407607736661</v>
      </c>
    </row>
    <row r="11" spans="1:22" x14ac:dyDescent="0.2">
      <c r="E11">
        <f>1.1^43</f>
        <v>60.240069161242374</v>
      </c>
      <c r="G11">
        <f>1.1^43</f>
        <v>60.240069161242374</v>
      </c>
      <c r="I11">
        <f>1.1^43</f>
        <v>60.240069161242374</v>
      </c>
      <c r="K11">
        <f>1.1^43</f>
        <v>60.240069161242374</v>
      </c>
      <c r="M11">
        <f>1.1^43</f>
        <v>60.240069161242374</v>
      </c>
      <c r="S11">
        <f>(T10+T12)/2</f>
        <v>60.06526419579609</v>
      </c>
      <c r="U11">
        <f>(V10+V12)/2</f>
        <v>59.513887657429834</v>
      </c>
    </row>
    <row r="12" spans="1:22" x14ac:dyDescent="0.2">
      <c r="D12">
        <f>1.1^42</f>
        <v>54.763699237493057</v>
      </c>
      <c r="F12">
        <f>1.1^42</f>
        <v>54.763699237493057</v>
      </c>
      <c r="H12">
        <f>1.1^42</f>
        <v>54.763699237493057</v>
      </c>
      <c r="J12">
        <f>1.1^42</f>
        <v>54.763699237493057</v>
      </c>
      <c r="L12">
        <f>1.1^42</f>
        <v>54.763699237493057</v>
      </c>
      <c r="N12">
        <f>1.1^42</f>
        <v>54.763699237493057</v>
      </c>
      <c r="T12">
        <f>(U11+U13)/2</f>
        <v>54.262682530132196</v>
      </c>
      <c r="V12">
        <f>1.1^42-1</f>
        <v>53.763699237493057</v>
      </c>
    </row>
    <row r="13" spans="1:22" x14ac:dyDescent="0.2">
      <c r="C13">
        <f>1.1^41</f>
        <v>49.785181124993684</v>
      </c>
      <c r="E13">
        <f>1.1^41</f>
        <v>49.785181124993684</v>
      </c>
      <c r="G13">
        <f>1.1^41</f>
        <v>49.785181124993684</v>
      </c>
      <c r="I13">
        <f>1.1^41</f>
        <v>49.785181124993684</v>
      </c>
      <c r="K13">
        <f>1.1^41</f>
        <v>49.785181124993684</v>
      </c>
      <c r="M13">
        <f>1.1^41</f>
        <v>49.785181124993684</v>
      </c>
      <c r="U13">
        <f>(V12+V14)/2</f>
        <v>49.011477402834565</v>
      </c>
    </row>
    <row r="14" spans="1:22" x14ac:dyDescent="0.2">
      <c r="B14">
        <f>1.1^40</f>
        <v>45.259255568176073</v>
      </c>
      <c r="D14">
        <f>1.1^40</f>
        <v>45.259255568176073</v>
      </c>
      <c r="F14">
        <f>1.1^40</f>
        <v>45.259255568176073</v>
      </c>
      <c r="H14">
        <f>1.1^40</f>
        <v>45.259255568176073</v>
      </c>
      <c r="J14">
        <f>1.1^40</f>
        <v>45.259255568176073</v>
      </c>
      <c r="L14">
        <f>1.1^40</f>
        <v>45.259255568176073</v>
      </c>
      <c r="N14">
        <f>1.1^40</f>
        <v>45.259255568176073</v>
      </c>
      <c r="V14">
        <f>1.1^40-1</f>
        <v>44.259255568176073</v>
      </c>
    </row>
    <row r="16" spans="1:22" x14ac:dyDescent="0.2">
      <c r="P16" s="6" t="s">
        <v>54</v>
      </c>
      <c r="V16">
        <f>1.1^52-1</f>
        <v>141.04293198443185</v>
      </c>
    </row>
    <row r="17" spans="16:22" x14ac:dyDescent="0.2">
      <c r="U17" s="6">
        <f>(V16+V18)/2+(1.1^51-1)</f>
        <v>256.84683059972906</v>
      </c>
    </row>
    <row r="18" spans="16:22" x14ac:dyDescent="0.2">
      <c r="T18">
        <f>(U17+U19)/2</f>
        <v>181.52543696600657</v>
      </c>
      <c r="V18">
        <f>1.1^50-1</f>
        <v>116.39085287969571</v>
      </c>
    </row>
    <row r="19" spans="16:22" x14ac:dyDescent="0.2">
      <c r="S19">
        <f>(T18+T20)/2</f>
        <v>139.21332504588509</v>
      </c>
      <c r="U19">
        <f>(V18+V20)/2</f>
        <v>106.2040433322841</v>
      </c>
    </row>
    <row r="20" spans="16:22" x14ac:dyDescent="0.2">
      <c r="R20">
        <f>(S19+S21)/2</f>
        <v>113.80948917747509</v>
      </c>
      <c r="T20">
        <f>(U19+U21)/2</f>
        <v>96.901213125763576</v>
      </c>
      <c r="V20">
        <f>1.1^48-1</f>
        <v>96.017233784872474</v>
      </c>
    </row>
    <row r="21" spans="16:22" x14ac:dyDescent="0.2">
      <c r="Q21">
        <f>(R20+R22)/2</f>
        <v>97.228400335232138</v>
      </c>
      <c r="S21">
        <f>(T20+T22)/2</f>
        <v>88.405653309065087</v>
      </c>
      <c r="U21">
        <f>(V20+V22)/2</f>
        <v>87.598382919243051</v>
      </c>
    </row>
    <row r="22" spans="16:22" x14ac:dyDescent="0.2">
      <c r="P22">
        <f>(Q21+Q23)/2</f>
        <v>85.395307274952046</v>
      </c>
      <c r="R22">
        <f>(S21+S23)/2</f>
        <v>80.647311492989189</v>
      </c>
      <c r="T22">
        <f>(U21+U23)/2</f>
        <v>79.910093492366585</v>
      </c>
      <c r="V22">
        <f>1.1^46-1</f>
        <v>79.179532053613613</v>
      </c>
    </row>
    <row r="23" spans="16:22" x14ac:dyDescent="0.2">
      <c r="Q23">
        <f>(R22+R24)/2</f>
        <v>73.56221421467194</v>
      </c>
      <c r="S23">
        <f>(T22+T24)/2</f>
        <v>72.888969676913291</v>
      </c>
      <c r="U23">
        <f>(V22+V24)/2</f>
        <v>72.221804065490119</v>
      </c>
    </row>
    <row r="24" spans="16:22" x14ac:dyDescent="0.2">
      <c r="R24">
        <f>(S23+S25)/2</f>
        <v>66.47711693635469</v>
      </c>
      <c r="T24">
        <f>(U23+U25)/2</f>
        <v>65.867845861459983</v>
      </c>
      <c r="V24">
        <f>1.1^44-1</f>
        <v>65.26407607736661</v>
      </c>
    </row>
    <row r="25" spans="16:22" x14ac:dyDescent="0.2">
      <c r="S25">
        <f>(T24+T26)/2</f>
        <v>60.06526419579609</v>
      </c>
      <c r="U25">
        <f>(V24+V26)/2</f>
        <v>59.513887657429834</v>
      </c>
    </row>
    <row r="26" spans="16:22" x14ac:dyDescent="0.2">
      <c r="T26">
        <f>(U25+U27)/2</f>
        <v>54.262682530132196</v>
      </c>
      <c r="V26">
        <f>1.1^42-1</f>
        <v>53.763699237493057</v>
      </c>
    </row>
    <row r="27" spans="16:22" x14ac:dyDescent="0.2">
      <c r="U27">
        <f>(V26+V28)/2</f>
        <v>49.011477402834565</v>
      </c>
    </row>
    <row r="28" spans="16:22" x14ac:dyDescent="0.2">
      <c r="V28">
        <f>1.1^40-1</f>
        <v>44.259255568176073</v>
      </c>
    </row>
    <row r="30" spans="16:22" x14ac:dyDescent="0.2">
      <c r="P30" s="6" t="s">
        <v>55</v>
      </c>
      <c r="V30">
        <f>1.1^52-1</f>
        <v>141.04293198443185</v>
      </c>
    </row>
    <row r="31" spans="16:22" x14ac:dyDescent="0.2">
      <c r="U31" s="7">
        <f>(V30+V32)/2+(1.1^51-1)</f>
        <v>256.84683059972906</v>
      </c>
    </row>
    <row r="32" spans="16:22" x14ac:dyDescent="0.2">
      <c r="T32" s="6">
        <f>(U31+U33)/2+(1.1^50-1)</f>
        <v>297.91628984570229</v>
      </c>
      <c r="V32">
        <f>1.1^50-1</f>
        <v>116.39085287969571</v>
      </c>
    </row>
    <row r="33" spans="16:22" x14ac:dyDescent="0.2">
      <c r="S33">
        <f>(T32+T34)/2</f>
        <v>197.40875148573292</v>
      </c>
      <c r="U33">
        <f>(V32+V34)/2</f>
        <v>106.2040433322841</v>
      </c>
    </row>
    <row r="34" spans="16:22" x14ac:dyDescent="0.2">
      <c r="R34">
        <f>(S33+S35)/2</f>
        <v>142.907202397399</v>
      </c>
      <c r="T34">
        <f>(U33+U35)/2</f>
        <v>96.901213125763576</v>
      </c>
      <c r="V34">
        <f>1.1^48-1</f>
        <v>96.017233784872474</v>
      </c>
    </row>
    <row r="35" spans="16:22" x14ac:dyDescent="0.2">
      <c r="Q35">
        <f>(R34+R36)/2</f>
        <v>111.7772569451941</v>
      </c>
      <c r="S35">
        <f>(T34+T36)/2</f>
        <v>88.405653309065087</v>
      </c>
      <c r="U35">
        <f>(V34+V36)/2</f>
        <v>87.598382919243051</v>
      </c>
    </row>
    <row r="36" spans="16:22" x14ac:dyDescent="0.2">
      <c r="P36">
        <f>(Q35+Q37)/2</f>
        <v>92.669735579933018</v>
      </c>
      <c r="R36">
        <f>(S35+S37)/2</f>
        <v>80.647311492989189</v>
      </c>
      <c r="T36">
        <f>(U35+U37)/2</f>
        <v>79.910093492366585</v>
      </c>
      <c r="V36">
        <f>1.1^46-1</f>
        <v>79.179532053613613</v>
      </c>
    </row>
    <row r="37" spans="16:22" x14ac:dyDescent="0.2">
      <c r="Q37">
        <f>(R36+R38)/2</f>
        <v>73.56221421467194</v>
      </c>
      <c r="S37">
        <f>(T36+T38)/2</f>
        <v>72.888969676913291</v>
      </c>
      <c r="U37">
        <f>(V36+V38)/2</f>
        <v>72.221804065490119</v>
      </c>
    </row>
    <row r="38" spans="16:22" x14ac:dyDescent="0.2">
      <c r="R38">
        <f>(S37+S39)/2</f>
        <v>66.47711693635469</v>
      </c>
      <c r="T38">
        <f>(U37+U39)/2</f>
        <v>65.867845861459983</v>
      </c>
      <c r="V38">
        <f>1.1^44-1</f>
        <v>65.26407607736661</v>
      </c>
    </row>
    <row r="39" spans="16:22" x14ac:dyDescent="0.2">
      <c r="S39">
        <f>(T38+T40)/2</f>
        <v>60.06526419579609</v>
      </c>
      <c r="U39">
        <f>(V38+V40)/2</f>
        <v>59.513887657429834</v>
      </c>
    </row>
    <row r="40" spans="16:22" x14ac:dyDescent="0.2">
      <c r="T40">
        <f>(U39+U41)/2</f>
        <v>54.262682530132196</v>
      </c>
      <c r="V40">
        <f>1.1^42-1</f>
        <v>53.763699237493057</v>
      </c>
    </row>
    <row r="41" spans="16:22" x14ac:dyDescent="0.2">
      <c r="U41">
        <f>(V40+V42)/2</f>
        <v>49.011477402834565</v>
      </c>
    </row>
    <row r="42" spans="16:22" x14ac:dyDescent="0.2">
      <c r="V42">
        <f>1.1^40-1</f>
        <v>44.259255568176073</v>
      </c>
    </row>
    <row r="44" spans="16:22" x14ac:dyDescent="0.2">
      <c r="P44" s="6" t="s">
        <v>56</v>
      </c>
      <c r="V44">
        <f>1.1^52-1</f>
        <v>141.04293198443185</v>
      </c>
    </row>
    <row r="45" spans="16:22" x14ac:dyDescent="0.2">
      <c r="U45" s="7">
        <f>(V44+V46)/2+(1.1^51-1)</f>
        <v>256.84683059972906</v>
      </c>
    </row>
    <row r="46" spans="16:22" x14ac:dyDescent="0.2">
      <c r="T46" s="7">
        <f>(U45+U47)/2+(1.1^50-1)</f>
        <v>297.91628984570229</v>
      </c>
      <c r="V46">
        <f>1.1^50-1</f>
        <v>116.39085287969571</v>
      </c>
    </row>
    <row r="47" spans="16:22" x14ac:dyDescent="0.2">
      <c r="S47">
        <f>(T46+T48)/2</f>
        <v>197.40875148573292</v>
      </c>
      <c r="U47">
        <f>(V46+V48)/2</f>
        <v>106.2040433322841</v>
      </c>
    </row>
    <row r="48" spans="16:22" x14ac:dyDescent="0.2">
      <c r="R48">
        <f>(S47+S49)/2</f>
        <v>142.907202397399</v>
      </c>
      <c r="T48">
        <f>(U47+U49)/2</f>
        <v>96.901213125763576</v>
      </c>
      <c r="V48">
        <f>1.1^48-1</f>
        <v>96.017233784872474</v>
      </c>
    </row>
    <row r="49" spans="16:22" x14ac:dyDescent="0.2">
      <c r="Q49">
        <f>(R48+R50)/2</f>
        <v>111.7772569451941</v>
      </c>
      <c r="S49">
        <f>(T48+T50)/2</f>
        <v>88.405653309065087</v>
      </c>
      <c r="U49">
        <f>(V48+V50)/2</f>
        <v>87.598382919243051</v>
      </c>
    </row>
    <row r="50" spans="16:22" x14ac:dyDescent="0.2">
      <c r="P50">
        <f>(Q49+Q51)/2</f>
        <v>92.669735579933018</v>
      </c>
      <c r="R50">
        <f>(S49+S51)/2</f>
        <v>80.647311492989189</v>
      </c>
      <c r="T50">
        <f>(U49+U51)/2</f>
        <v>79.910093492366585</v>
      </c>
      <c r="V50">
        <f>1.1^46-1</f>
        <v>79.179532053613613</v>
      </c>
    </row>
    <row r="51" spans="16:22" x14ac:dyDescent="0.2">
      <c r="Q51">
        <f>(R50+R52)/2</f>
        <v>73.56221421467194</v>
      </c>
      <c r="S51">
        <f>(T50+T52)/2</f>
        <v>72.888969676913291</v>
      </c>
      <c r="U51">
        <f>(V50+V52)/2</f>
        <v>72.221804065490119</v>
      </c>
    </row>
    <row r="52" spans="16:22" x14ac:dyDescent="0.2">
      <c r="R52">
        <f>(S51+S53)/2</f>
        <v>66.47711693635469</v>
      </c>
      <c r="T52">
        <f>(U51+U53)/2</f>
        <v>65.867845861459983</v>
      </c>
      <c r="V52">
        <f>1.1^44-1</f>
        <v>65.26407607736661</v>
      </c>
    </row>
    <row r="53" spans="16:22" x14ac:dyDescent="0.2">
      <c r="S53">
        <f>(T52+T54)/2</f>
        <v>60.06526419579609</v>
      </c>
      <c r="U53">
        <f>(V52+V54)/2</f>
        <v>59.513887657429834</v>
      </c>
    </row>
    <row r="54" spans="16:22" x14ac:dyDescent="0.2">
      <c r="T54">
        <f>(U53+U55)/2</f>
        <v>54.262682530132196</v>
      </c>
      <c r="V54">
        <f>1.1^42-1</f>
        <v>53.763699237493057</v>
      </c>
    </row>
    <row r="55" spans="16:22" x14ac:dyDescent="0.2">
      <c r="U55">
        <f>(V54+V56)/2</f>
        <v>49.011477402834565</v>
      </c>
    </row>
    <row r="56" spans="16:22" x14ac:dyDescent="0.2">
      <c r="V56">
        <f>1.1^40-1</f>
        <v>44.259255568176073</v>
      </c>
    </row>
  </sheetData>
  <phoneticPr fontId="3" type="noConversion"/>
  <pageMargins left="0.7" right="0.7" top="0.75" bottom="0.75" header="0.3" footer="0.3"/>
  <pageSetup paperSize="1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06"/>
  <sheetViews>
    <sheetView zoomScale="70" zoomScaleNormal="70" workbookViewId="0">
      <selection activeCell="A2" sqref="A2"/>
    </sheetView>
  </sheetViews>
  <sheetFormatPr baseColWidth="10" defaultColWidth="11" defaultRowHeight="16" x14ac:dyDescent="0.2"/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s="6" t="s">
        <v>66</v>
      </c>
      <c r="B2" s="6"/>
      <c r="C2" s="6"/>
      <c r="D2" s="6"/>
      <c r="BA2">
        <f>1.1^52-1</f>
        <v>141.04293198443185</v>
      </c>
    </row>
    <row r="3" spans="1:53" x14ac:dyDescent="0.2">
      <c r="AZ3">
        <f>1.1^51-1</f>
        <v>128.1299381676653</v>
      </c>
    </row>
    <row r="4" spans="1:53" x14ac:dyDescent="0.2">
      <c r="AY4">
        <f>1.1^50-1</f>
        <v>116.39085287969571</v>
      </c>
      <c r="BA4">
        <f>1.1^50-1</f>
        <v>116.39085287969571</v>
      </c>
    </row>
    <row r="5" spans="1:53" x14ac:dyDescent="0.2">
      <c r="AX5">
        <f>1.1^49-1</f>
        <v>105.71895716335973</v>
      </c>
      <c r="AZ5">
        <f>1.1^49-1</f>
        <v>105.71895716335973</v>
      </c>
    </row>
    <row r="6" spans="1:53" x14ac:dyDescent="0.2">
      <c r="AW6">
        <f>1.1^48-1</f>
        <v>96.017233784872474</v>
      </c>
      <c r="AY6">
        <f>1.1^48-1</f>
        <v>96.017233784872474</v>
      </c>
      <c r="BA6">
        <f>1.1^48-1</f>
        <v>96.017233784872474</v>
      </c>
    </row>
    <row r="7" spans="1:53" x14ac:dyDescent="0.2">
      <c r="AV7">
        <f>1.1^47-1</f>
        <v>87.197485258974979</v>
      </c>
      <c r="AX7">
        <f>1.1^47-1</f>
        <v>87.197485258974979</v>
      </c>
      <c r="AZ7">
        <f>1.1^47-1</f>
        <v>87.197485258974979</v>
      </c>
    </row>
    <row r="8" spans="1:53" x14ac:dyDescent="0.2">
      <c r="AU8">
        <f>1.1^46-1</f>
        <v>79.179532053613613</v>
      </c>
      <c r="AW8">
        <f>1.1^46-1</f>
        <v>79.179532053613613</v>
      </c>
      <c r="AY8">
        <f>1.1^46-1</f>
        <v>79.179532053613613</v>
      </c>
      <c r="BA8">
        <f>1.1^46-1</f>
        <v>79.179532053613613</v>
      </c>
    </row>
    <row r="9" spans="1:53" x14ac:dyDescent="0.2">
      <c r="AT9">
        <f>1.1^45-1</f>
        <v>71.890483685103277</v>
      </c>
      <c r="AV9">
        <f>1.1^45-1</f>
        <v>71.890483685103277</v>
      </c>
      <c r="AX9">
        <f>1.1^45-1</f>
        <v>71.890483685103277</v>
      </c>
      <c r="AZ9">
        <f>1.1^45-1</f>
        <v>71.890483685103277</v>
      </c>
    </row>
    <row r="10" spans="1:53" x14ac:dyDescent="0.2">
      <c r="AS10">
        <f>1.1^44-1</f>
        <v>65.26407607736661</v>
      </c>
      <c r="AU10">
        <f>1.1^44-1</f>
        <v>65.26407607736661</v>
      </c>
      <c r="AW10">
        <f>1.1^44-1</f>
        <v>65.26407607736661</v>
      </c>
      <c r="AY10">
        <f>1.1^44-1</f>
        <v>65.26407607736661</v>
      </c>
      <c r="BA10">
        <f>1.1^44-1</f>
        <v>65.26407607736661</v>
      </c>
    </row>
    <row r="11" spans="1:53" x14ac:dyDescent="0.2">
      <c r="AR11">
        <f>1.1^43-1</f>
        <v>59.240069161242374</v>
      </c>
      <c r="AT11">
        <f>1.1^43-1</f>
        <v>59.240069161242374</v>
      </c>
      <c r="AV11">
        <f>1.1^43-1</f>
        <v>59.240069161242374</v>
      </c>
      <c r="AX11">
        <f>1.1^43-1</f>
        <v>59.240069161242374</v>
      </c>
      <c r="AZ11">
        <f>1.1^43-1</f>
        <v>59.240069161242374</v>
      </c>
    </row>
    <row r="12" spans="1:53" x14ac:dyDescent="0.2">
      <c r="AQ12">
        <f>1.1^42-1</f>
        <v>53.763699237493057</v>
      </c>
      <c r="AS12">
        <f>1.1^42-1</f>
        <v>53.763699237493057</v>
      </c>
      <c r="AU12">
        <f>1.1^42-1</f>
        <v>53.763699237493057</v>
      </c>
      <c r="AW12">
        <f>1.1^42-1</f>
        <v>53.763699237493057</v>
      </c>
      <c r="AY12">
        <f>1.1^42-1</f>
        <v>53.763699237493057</v>
      </c>
      <c r="BA12">
        <f>1.1^42-1</f>
        <v>53.763699237493057</v>
      </c>
    </row>
    <row r="13" spans="1:53" x14ac:dyDescent="0.2">
      <c r="AP13">
        <f>1.1^41-1</f>
        <v>48.785181124993684</v>
      </c>
      <c r="AR13">
        <f>1.1^41-1</f>
        <v>48.785181124993684</v>
      </c>
      <c r="AT13">
        <f>1.1^41-1</f>
        <v>48.785181124993684</v>
      </c>
      <c r="AV13">
        <f>1.1^41-1</f>
        <v>48.785181124993684</v>
      </c>
      <c r="AX13">
        <f>1.1^41-1</f>
        <v>48.785181124993684</v>
      </c>
      <c r="AZ13">
        <f>1.1^41-1</f>
        <v>48.785181124993684</v>
      </c>
    </row>
    <row r="14" spans="1:53" x14ac:dyDescent="0.2">
      <c r="AO14">
        <f>1.1^40-1</f>
        <v>44.259255568176073</v>
      </c>
      <c r="AQ14">
        <f>1.1^40-1</f>
        <v>44.259255568176073</v>
      </c>
      <c r="AS14">
        <f>1.1^40-1</f>
        <v>44.259255568176073</v>
      </c>
      <c r="AU14">
        <f>1.1^40-1</f>
        <v>44.259255568176073</v>
      </c>
      <c r="AW14">
        <f>1.1^40-1</f>
        <v>44.259255568176073</v>
      </c>
      <c r="AY14">
        <f>1.1^40-1</f>
        <v>44.259255568176073</v>
      </c>
      <c r="BA14">
        <f>1.1^40-1</f>
        <v>44.259255568176073</v>
      </c>
    </row>
    <row r="15" spans="1:53" x14ac:dyDescent="0.2">
      <c r="AN15">
        <f>1.1^39-1</f>
        <v>40.144777789250981</v>
      </c>
      <c r="AP15">
        <f>1.1^39-1</f>
        <v>40.144777789250981</v>
      </c>
      <c r="AR15">
        <f>1.1^39-1</f>
        <v>40.144777789250981</v>
      </c>
      <c r="AT15">
        <f>1.1^39-1</f>
        <v>40.144777789250981</v>
      </c>
      <c r="AV15">
        <f>1.1^39-1</f>
        <v>40.144777789250981</v>
      </c>
      <c r="AX15">
        <f>1.1^39-1</f>
        <v>40.144777789250981</v>
      </c>
      <c r="AZ15">
        <f>1.1^39-1</f>
        <v>40.144777789250981</v>
      </c>
    </row>
    <row r="16" spans="1:53" x14ac:dyDescent="0.2">
      <c r="AM16">
        <f>1.1^38-1</f>
        <v>36.404343444773616</v>
      </c>
      <c r="AO16">
        <f>1.1^38-1</f>
        <v>36.404343444773616</v>
      </c>
      <c r="AQ16">
        <f>1.1^38-1</f>
        <v>36.404343444773616</v>
      </c>
      <c r="AS16">
        <f>1.1^38-1</f>
        <v>36.404343444773616</v>
      </c>
      <c r="AU16">
        <f>1.1^38-1</f>
        <v>36.404343444773616</v>
      </c>
      <c r="AW16">
        <f>1.1^38-1</f>
        <v>36.404343444773616</v>
      </c>
      <c r="AY16">
        <f>1.1^38-1</f>
        <v>36.404343444773616</v>
      </c>
      <c r="BA16">
        <f>1.1^38-1</f>
        <v>36.404343444773616</v>
      </c>
    </row>
    <row r="17" spans="23:53" x14ac:dyDescent="0.2">
      <c r="AL17">
        <f>1.1^37-1</f>
        <v>33.003948586157826</v>
      </c>
      <c r="AN17">
        <f>1.1^37-1</f>
        <v>33.003948586157826</v>
      </c>
      <c r="AP17">
        <f>1.1^37-1</f>
        <v>33.003948586157826</v>
      </c>
      <c r="AR17">
        <f>1.1^37-1</f>
        <v>33.003948586157826</v>
      </c>
      <c r="AT17">
        <f>1.1^37-1</f>
        <v>33.003948586157826</v>
      </c>
      <c r="AV17">
        <f>1.1^37-1</f>
        <v>33.003948586157826</v>
      </c>
      <c r="AX17">
        <f>1.1^37-1</f>
        <v>33.003948586157826</v>
      </c>
      <c r="AZ17">
        <f>1.1^37-1</f>
        <v>33.003948586157826</v>
      </c>
    </row>
    <row r="18" spans="23:53" x14ac:dyDescent="0.2">
      <c r="AK18">
        <f>1.1^36-1</f>
        <v>29.912680532870748</v>
      </c>
      <c r="AM18">
        <f>1.1^36-1</f>
        <v>29.912680532870748</v>
      </c>
      <c r="AO18">
        <f>1.1^36-1</f>
        <v>29.912680532870748</v>
      </c>
      <c r="AQ18">
        <f>1.1^36-1</f>
        <v>29.912680532870748</v>
      </c>
      <c r="AS18">
        <f>1.1^36-1</f>
        <v>29.912680532870748</v>
      </c>
      <c r="AU18">
        <f>1.1^36-1</f>
        <v>29.912680532870748</v>
      </c>
      <c r="AW18">
        <f>1.1^36-1</f>
        <v>29.912680532870748</v>
      </c>
      <c r="AY18">
        <f>1.1^36-1</f>
        <v>29.912680532870748</v>
      </c>
      <c r="BA18">
        <f>1.1^36-1</f>
        <v>29.912680532870748</v>
      </c>
    </row>
    <row r="19" spans="23:53" x14ac:dyDescent="0.2">
      <c r="AJ19">
        <f>1.1^35-1</f>
        <v>27.102436848064318</v>
      </c>
      <c r="AL19">
        <f>1.1^35-1</f>
        <v>27.102436848064318</v>
      </c>
      <c r="AN19">
        <f>1.1^35-1</f>
        <v>27.102436848064318</v>
      </c>
      <c r="AP19">
        <f>1.1^35-1</f>
        <v>27.102436848064318</v>
      </c>
      <c r="AR19">
        <f>1.1^35-1</f>
        <v>27.102436848064318</v>
      </c>
      <c r="AT19">
        <f>1.1^35-1</f>
        <v>27.102436848064318</v>
      </c>
      <c r="AV19">
        <f>1.1^35-1</f>
        <v>27.102436848064318</v>
      </c>
      <c r="AX19">
        <f>1.1^35-1</f>
        <v>27.102436848064318</v>
      </c>
      <c r="AZ19">
        <f>1.1^35-1</f>
        <v>27.102436848064318</v>
      </c>
    </row>
    <row r="20" spans="23:53" x14ac:dyDescent="0.2">
      <c r="AI20">
        <f>1.1^34-1</f>
        <v>24.547669861876649</v>
      </c>
      <c r="AK20">
        <f>1.1^34-1</f>
        <v>24.547669861876649</v>
      </c>
      <c r="AM20">
        <f>1.1^34-1</f>
        <v>24.547669861876649</v>
      </c>
      <c r="AO20">
        <f>1.1^34-1</f>
        <v>24.547669861876649</v>
      </c>
      <c r="AQ20">
        <f>1.1^34-1</f>
        <v>24.547669861876649</v>
      </c>
      <c r="AS20">
        <f>1.1^34-1</f>
        <v>24.547669861876649</v>
      </c>
      <c r="AU20">
        <f>1.1^34-1</f>
        <v>24.547669861876649</v>
      </c>
      <c r="AW20">
        <f>1.1^34-1</f>
        <v>24.547669861876649</v>
      </c>
      <c r="AY20">
        <f>1.1^34-1</f>
        <v>24.547669861876649</v>
      </c>
      <c r="BA20">
        <f>1.1^34-1</f>
        <v>24.547669861876649</v>
      </c>
    </row>
    <row r="21" spans="23:53" x14ac:dyDescent="0.2">
      <c r="AH21">
        <f>1.1^33-1</f>
        <v>22.225154419887861</v>
      </c>
      <c r="AJ21">
        <f>1.1^33-1</f>
        <v>22.225154419887861</v>
      </c>
      <c r="AL21">
        <f>1.1^33-1</f>
        <v>22.225154419887861</v>
      </c>
      <c r="AN21">
        <f>1.1^33-1</f>
        <v>22.225154419887861</v>
      </c>
      <c r="AP21">
        <f>1.1^33-1</f>
        <v>22.225154419887861</v>
      </c>
      <c r="AR21">
        <f>1.1^33-1</f>
        <v>22.225154419887861</v>
      </c>
      <c r="AT21">
        <f>1.1^33-1</f>
        <v>22.225154419887861</v>
      </c>
      <c r="AV21">
        <f>1.1^33-1</f>
        <v>22.225154419887861</v>
      </c>
      <c r="AX21">
        <f>1.1^33-1</f>
        <v>22.225154419887861</v>
      </c>
      <c r="AZ21">
        <f>1.1^33-1</f>
        <v>22.225154419887861</v>
      </c>
    </row>
    <row r="22" spans="23:53" x14ac:dyDescent="0.2">
      <c r="AG22">
        <f>1.1^32-1</f>
        <v>20.113776745352599</v>
      </c>
      <c r="AI22">
        <f>1.1^32-1</f>
        <v>20.113776745352599</v>
      </c>
      <c r="AK22">
        <f>1.1^32-1</f>
        <v>20.113776745352599</v>
      </c>
      <c r="AM22">
        <f>1.1^32-1</f>
        <v>20.113776745352599</v>
      </c>
      <c r="AO22">
        <f>1.1^32-1</f>
        <v>20.113776745352599</v>
      </c>
      <c r="AQ22">
        <f>1.1^32-1</f>
        <v>20.113776745352599</v>
      </c>
      <c r="AS22">
        <f>1.1^32-1</f>
        <v>20.113776745352599</v>
      </c>
      <c r="AU22">
        <f>1.1^32-1</f>
        <v>20.113776745352599</v>
      </c>
      <c r="AW22">
        <f>1.1^32-1</f>
        <v>20.113776745352599</v>
      </c>
      <c r="AY22">
        <f>1.1^32-1</f>
        <v>20.113776745352599</v>
      </c>
      <c r="BA22">
        <f>1.1^32-1</f>
        <v>20.113776745352599</v>
      </c>
    </row>
    <row r="23" spans="23:53" x14ac:dyDescent="0.2">
      <c r="AF23">
        <f>1.1^31-1</f>
        <v>18.194342495775089</v>
      </c>
      <c r="AH23">
        <f>1.1^31-1</f>
        <v>18.194342495775089</v>
      </c>
      <c r="AJ23">
        <f>1.1^31-1</f>
        <v>18.194342495775089</v>
      </c>
      <c r="AL23">
        <f>1.1^31-1</f>
        <v>18.194342495775089</v>
      </c>
      <c r="AN23">
        <f>1.1^31-1</f>
        <v>18.194342495775089</v>
      </c>
      <c r="AP23">
        <f>1.1^31-1</f>
        <v>18.194342495775089</v>
      </c>
      <c r="AR23">
        <f>1.1^31-1</f>
        <v>18.194342495775089</v>
      </c>
      <c r="AT23">
        <f>1.1^31-1</f>
        <v>18.194342495775089</v>
      </c>
      <c r="AV23">
        <f>1.1^31-1</f>
        <v>18.194342495775089</v>
      </c>
      <c r="AX23">
        <f>1.1^31-1</f>
        <v>18.194342495775089</v>
      </c>
      <c r="AZ23">
        <f>1.1^31-1</f>
        <v>18.194342495775089</v>
      </c>
    </row>
    <row r="24" spans="23:53" x14ac:dyDescent="0.2">
      <c r="AE24">
        <f>1.1^30-1</f>
        <v>16.449402268886445</v>
      </c>
      <c r="AG24">
        <f>1.1^30-1</f>
        <v>16.449402268886445</v>
      </c>
      <c r="AI24">
        <f>1.1^30-1</f>
        <v>16.449402268886445</v>
      </c>
      <c r="AK24">
        <f>1.1^30-1</f>
        <v>16.449402268886445</v>
      </c>
      <c r="AM24">
        <f>1.1^30-1</f>
        <v>16.449402268886445</v>
      </c>
      <c r="AO24">
        <f>1.1^30-1</f>
        <v>16.449402268886445</v>
      </c>
      <c r="AQ24">
        <f>1.1^30-1</f>
        <v>16.449402268886445</v>
      </c>
      <c r="AS24">
        <f>1.1^30-1</f>
        <v>16.449402268886445</v>
      </c>
      <c r="AU24">
        <f>1.1^30-1</f>
        <v>16.449402268886445</v>
      </c>
      <c r="AW24">
        <f>1.1^30-1</f>
        <v>16.449402268886445</v>
      </c>
      <c r="AY24">
        <f>1.1^30-1</f>
        <v>16.449402268886445</v>
      </c>
      <c r="BA24">
        <f>1.1^30-1</f>
        <v>16.449402268886445</v>
      </c>
    </row>
    <row r="25" spans="23:53" x14ac:dyDescent="0.2">
      <c r="AD25">
        <f>1.1^29-1</f>
        <v>14.863092971714947</v>
      </c>
      <c r="AF25">
        <f>1.1^29-1</f>
        <v>14.863092971714947</v>
      </c>
      <c r="AH25">
        <f>1.1^29-1</f>
        <v>14.863092971714947</v>
      </c>
      <c r="AJ25">
        <f>1.1^29-1</f>
        <v>14.863092971714947</v>
      </c>
      <c r="AL25">
        <f>1.1^29-1</f>
        <v>14.863092971714947</v>
      </c>
      <c r="AN25">
        <f>1.1^29-1</f>
        <v>14.863092971714947</v>
      </c>
      <c r="AP25">
        <f>1.1^29-1</f>
        <v>14.863092971714947</v>
      </c>
      <c r="AR25">
        <f>1.1^29-1</f>
        <v>14.863092971714947</v>
      </c>
      <c r="AT25">
        <f>1.1^29-1</f>
        <v>14.863092971714947</v>
      </c>
      <c r="AV25">
        <f>1.1^29-1</f>
        <v>14.863092971714947</v>
      </c>
      <c r="AX25">
        <f>1.1^29-1</f>
        <v>14.863092971714947</v>
      </c>
      <c r="AZ25">
        <f>1.1^29-1</f>
        <v>14.863092971714947</v>
      </c>
    </row>
    <row r="26" spans="23:53" x14ac:dyDescent="0.2">
      <c r="AC26">
        <f>1.1^28-1</f>
        <v>13.420993610649951</v>
      </c>
      <c r="AE26">
        <f>1.1^28-1</f>
        <v>13.420993610649951</v>
      </c>
      <c r="AG26">
        <f>1.1^28-1</f>
        <v>13.420993610649951</v>
      </c>
      <c r="AI26">
        <f>1.1^28-1</f>
        <v>13.420993610649951</v>
      </c>
      <c r="AK26">
        <f>1.1^28-1</f>
        <v>13.420993610649951</v>
      </c>
      <c r="AM26">
        <f>1.1^28-1</f>
        <v>13.420993610649951</v>
      </c>
      <c r="AO26">
        <f>1.1^28-1</f>
        <v>13.420993610649951</v>
      </c>
      <c r="AQ26">
        <f>1.1^28-1</f>
        <v>13.420993610649951</v>
      </c>
      <c r="AS26">
        <f>1.1^28-1</f>
        <v>13.420993610649951</v>
      </c>
      <c r="AU26">
        <f>1.1^28-1</f>
        <v>13.420993610649951</v>
      </c>
      <c r="AW26">
        <f>1.1^28-1</f>
        <v>13.420993610649951</v>
      </c>
      <c r="AY26">
        <f>1.1^28-1</f>
        <v>13.420993610649951</v>
      </c>
      <c r="BA26">
        <f>1.1^28-1</f>
        <v>13.420993610649951</v>
      </c>
    </row>
    <row r="27" spans="23:53" x14ac:dyDescent="0.2">
      <c r="AB27">
        <f>1.1^27-1</f>
        <v>12.109994191499956</v>
      </c>
      <c r="AD27">
        <f>1.1^27-1</f>
        <v>12.109994191499956</v>
      </c>
      <c r="AF27">
        <f>1.1^27-1</f>
        <v>12.109994191499956</v>
      </c>
      <c r="AH27">
        <f>1.1^27-1</f>
        <v>12.109994191499956</v>
      </c>
      <c r="AJ27">
        <f>1.1^27-1</f>
        <v>12.109994191499956</v>
      </c>
      <c r="AL27">
        <f>1.1^27-1</f>
        <v>12.109994191499956</v>
      </c>
      <c r="AN27">
        <f>1.1^27-1</f>
        <v>12.109994191499956</v>
      </c>
      <c r="AP27">
        <f>1.1^27-1</f>
        <v>12.109994191499956</v>
      </c>
      <c r="AR27">
        <f>1.1^27-1</f>
        <v>12.109994191499956</v>
      </c>
      <c r="AT27">
        <f>1.1^27-1</f>
        <v>12.109994191499956</v>
      </c>
      <c r="AV27">
        <f>1.1^27-1</f>
        <v>12.109994191499956</v>
      </c>
      <c r="AX27">
        <f>1.1^27-1</f>
        <v>12.109994191499956</v>
      </c>
      <c r="AZ27">
        <f>1.1^27-1</f>
        <v>12.109994191499956</v>
      </c>
    </row>
    <row r="28" spans="23:53" x14ac:dyDescent="0.2">
      <c r="AA28">
        <f>1.1^26-1</f>
        <v>10.918176537727231</v>
      </c>
      <c r="AC28">
        <f>1.1^26-1</f>
        <v>10.918176537727231</v>
      </c>
      <c r="AE28">
        <f>1.1^26-1</f>
        <v>10.918176537727231</v>
      </c>
      <c r="AG28">
        <f>1.1^26-1</f>
        <v>10.918176537727231</v>
      </c>
      <c r="AI28">
        <f>1.1^26-1</f>
        <v>10.918176537727231</v>
      </c>
      <c r="AK28">
        <f>1.1^26-1</f>
        <v>10.918176537727231</v>
      </c>
      <c r="AM28">
        <f>1.1^26-1</f>
        <v>10.918176537727231</v>
      </c>
      <c r="AO28">
        <f>1.1^26-1</f>
        <v>10.918176537727231</v>
      </c>
      <c r="AQ28">
        <f>1.1^26-1</f>
        <v>10.918176537727231</v>
      </c>
      <c r="AS28">
        <f>1.1^26-1</f>
        <v>10.918176537727231</v>
      </c>
      <c r="AU28">
        <f>1.1^26-1</f>
        <v>10.918176537727231</v>
      </c>
      <c r="AW28">
        <f>1.1^26-1</f>
        <v>10.918176537727231</v>
      </c>
      <c r="AY28">
        <f>1.1^26-1</f>
        <v>10.918176537727231</v>
      </c>
      <c r="BA28">
        <f>1.1^26-1</f>
        <v>10.918176537727231</v>
      </c>
    </row>
    <row r="29" spans="23:53" x14ac:dyDescent="0.2">
      <c r="Z29">
        <f>1.1^25-1</f>
        <v>9.834705943388391</v>
      </c>
      <c r="AB29">
        <f>1.1^25-1</f>
        <v>9.834705943388391</v>
      </c>
      <c r="AD29">
        <f>1.1^25-1</f>
        <v>9.834705943388391</v>
      </c>
      <c r="AF29">
        <f>1.1^25-1</f>
        <v>9.834705943388391</v>
      </c>
      <c r="AH29">
        <f>1.1^25-1</f>
        <v>9.834705943388391</v>
      </c>
      <c r="AJ29">
        <f>1.1^25-1</f>
        <v>9.834705943388391</v>
      </c>
      <c r="AL29">
        <f>1.1^25-1</f>
        <v>9.834705943388391</v>
      </c>
      <c r="AN29">
        <f>1.1^25-1</f>
        <v>9.834705943388391</v>
      </c>
      <c r="AP29">
        <f>1.1^25-1</f>
        <v>9.834705943388391</v>
      </c>
      <c r="AR29">
        <f>1.1^25-1</f>
        <v>9.834705943388391</v>
      </c>
      <c r="AT29" s="1">
        <v>9.8347059399999992</v>
      </c>
      <c r="AU29" s="1"/>
      <c r="AV29" s="1">
        <v>9.8347059399999992</v>
      </c>
      <c r="AW29" s="1"/>
      <c r="AX29" s="1">
        <v>9.8347059399999992</v>
      </c>
      <c r="AY29" s="1"/>
      <c r="AZ29" s="1">
        <v>9.8347059399999992</v>
      </c>
      <c r="BA29" s="1"/>
    </row>
    <row r="30" spans="23:53" x14ac:dyDescent="0.2">
      <c r="Y30">
        <f>1.1^24-1</f>
        <v>8.8497326758076262</v>
      </c>
      <c r="AA30">
        <f>1.1^24-1</f>
        <v>8.8497326758076262</v>
      </c>
      <c r="AC30">
        <f>1.1^24-1</f>
        <v>8.8497326758076262</v>
      </c>
      <c r="AE30">
        <f>1.1^24-1</f>
        <v>8.8497326758076262</v>
      </c>
      <c r="AG30">
        <f>1.1^24-1</f>
        <v>8.8497326758076262</v>
      </c>
      <c r="AI30">
        <f>1.1^24-1</f>
        <v>8.8497326758076262</v>
      </c>
      <c r="AK30">
        <f>1.1^24-1</f>
        <v>8.8497326758076262</v>
      </c>
      <c r="AM30">
        <f>1.1^24-1</f>
        <v>8.8497326758076262</v>
      </c>
      <c r="AO30">
        <f>1.1^24-1</f>
        <v>8.8497326758076262</v>
      </c>
      <c r="AQ30">
        <f>1.1^24-1</f>
        <v>8.8497326758076262</v>
      </c>
      <c r="AS30">
        <f>1.1^24-1</f>
        <v>8.8497326758076262</v>
      </c>
      <c r="AT30" s="1"/>
      <c r="AU30">
        <f>1.1^24-1</f>
        <v>8.8497326758076262</v>
      </c>
      <c r="AW30">
        <f>1.1^24-1</f>
        <v>8.8497326758076262</v>
      </c>
      <c r="AX30" s="1"/>
      <c r="AY30">
        <f>1.1^24-1</f>
        <v>8.8497326758076262</v>
      </c>
      <c r="BA30">
        <f>1.1^24-1</f>
        <v>8.8497326758076262</v>
      </c>
    </row>
    <row r="31" spans="23:53" x14ac:dyDescent="0.2">
      <c r="X31">
        <f>1.1^23-1</f>
        <v>7.9543024325523888</v>
      </c>
      <c r="Z31">
        <f>1.1^23-1</f>
        <v>7.9543024325523888</v>
      </c>
      <c r="AB31">
        <f>1.1^23-1</f>
        <v>7.9543024325523888</v>
      </c>
      <c r="AD31">
        <f>1.1^23-1</f>
        <v>7.9543024325523888</v>
      </c>
      <c r="AF31">
        <f>1.1^23-1</f>
        <v>7.9543024325523888</v>
      </c>
      <c r="AH31">
        <f>1.1^23-1</f>
        <v>7.9543024325523888</v>
      </c>
      <c r="AJ31">
        <f>1.1^23-1</f>
        <v>7.9543024325523888</v>
      </c>
      <c r="AL31">
        <f>1.1^23-1</f>
        <v>7.9543024325523888</v>
      </c>
      <c r="AN31">
        <f>1.1^23-1</f>
        <v>7.9543024325523888</v>
      </c>
      <c r="AP31">
        <f>1.1^23-1</f>
        <v>7.9543024325523888</v>
      </c>
      <c r="AR31">
        <f>1.1^23-1</f>
        <v>7.9543024325523888</v>
      </c>
      <c r="AT31">
        <f>1.1^23-1</f>
        <v>7.9543024325523888</v>
      </c>
      <c r="AV31">
        <f>1.1^23-1</f>
        <v>7.9543024325523888</v>
      </c>
      <c r="AX31">
        <f>1.1^23-1</f>
        <v>7.9543024325523888</v>
      </c>
      <c r="AZ31">
        <f>1.1^23-1</f>
        <v>7.9543024325523888</v>
      </c>
    </row>
    <row r="32" spans="23:53" s="2" customFormat="1" x14ac:dyDescent="0.2">
      <c r="W32" s="2">
        <f>1.1^22-1</f>
        <v>7.140274938683989</v>
      </c>
      <c r="Y32" s="2">
        <f>1.1^22-1</f>
        <v>7.140274938683989</v>
      </c>
      <c r="AA32" s="2">
        <f>1.1^22-1</f>
        <v>7.140274938683989</v>
      </c>
      <c r="AC32" s="2">
        <f>1.1^22-1</f>
        <v>7.140274938683989</v>
      </c>
      <c r="AE32" s="2">
        <f>1.1^22-1</f>
        <v>7.140274938683989</v>
      </c>
      <c r="AG32" s="2">
        <f>1.1^22-1</f>
        <v>7.140274938683989</v>
      </c>
      <c r="AI32" s="2">
        <f>1.1^22-1</f>
        <v>7.140274938683989</v>
      </c>
      <c r="AK32" s="2">
        <f>1.1^22-1</f>
        <v>7.140274938683989</v>
      </c>
      <c r="AM32" s="2">
        <f>1.1^22-1</f>
        <v>7.140274938683989</v>
      </c>
      <c r="AO32" s="2">
        <f>1.1^22-1</f>
        <v>7.140274938683989</v>
      </c>
      <c r="AQ32" s="2">
        <f>1.1^22-1</f>
        <v>7.140274938683989</v>
      </c>
      <c r="AS32" s="2">
        <f>1.1^22-1</f>
        <v>7.140274938683989</v>
      </c>
      <c r="AU32" s="2">
        <f>1.1^22-1</f>
        <v>7.140274938683989</v>
      </c>
      <c r="AW32" s="2">
        <f>1.1^22-1</f>
        <v>7.140274938683989</v>
      </c>
      <c r="AY32" s="2">
        <f>1.1^22-1</f>
        <v>7.140274938683989</v>
      </c>
      <c r="BA32" s="2">
        <f>1.1^22-1</f>
        <v>7.140274938683989</v>
      </c>
    </row>
    <row r="33" spans="7:53" s="2" customFormat="1" x14ac:dyDescent="0.2">
      <c r="V33" s="2">
        <f>1.1^21-1</f>
        <v>6.4002499442581708</v>
      </c>
      <c r="X33" s="2">
        <f>1.1^21-1</f>
        <v>6.4002499442581708</v>
      </c>
      <c r="Z33" s="2">
        <f>1.1^21-1</f>
        <v>6.4002499442581708</v>
      </c>
      <c r="AB33" s="2">
        <f>1.1^21-1</f>
        <v>6.4002499442581708</v>
      </c>
      <c r="AD33" s="2">
        <f>1.1^21-1</f>
        <v>6.4002499442581708</v>
      </c>
      <c r="AF33" s="2">
        <f>1.1^21-1</f>
        <v>6.4002499442581708</v>
      </c>
      <c r="AH33" s="2">
        <f>1.1^21-1</f>
        <v>6.4002499442581708</v>
      </c>
      <c r="AJ33" s="2">
        <f>1.1^21-1</f>
        <v>6.4002499442581708</v>
      </c>
      <c r="AL33" s="2">
        <f>1.1^21-1</f>
        <v>6.4002499442581708</v>
      </c>
      <c r="AN33" s="2">
        <f>1.1^21-1</f>
        <v>6.4002499442581708</v>
      </c>
      <c r="AP33" s="2">
        <f>1.1^21-1</f>
        <v>6.4002499442581708</v>
      </c>
      <c r="AR33" s="2">
        <f>1.1^21-1</f>
        <v>6.4002499442581708</v>
      </c>
      <c r="AT33" s="2">
        <f>1.1^21-1</f>
        <v>6.4002499442581708</v>
      </c>
      <c r="AV33" s="2">
        <f>1.1^21-1</f>
        <v>6.4002499442581708</v>
      </c>
      <c r="AX33" s="2">
        <f>1.1^21-1</f>
        <v>6.4002499442581708</v>
      </c>
      <c r="AZ33" s="2">
        <f>1.1^21-1</f>
        <v>6.4002499442581708</v>
      </c>
    </row>
    <row r="34" spans="7:53" s="2" customFormat="1" x14ac:dyDescent="0.2">
      <c r="U34" s="2">
        <f>1.1^20-1</f>
        <v>5.7274999493256091</v>
      </c>
      <c r="W34" s="2">
        <f>1.1^20-1</f>
        <v>5.7274999493256091</v>
      </c>
      <c r="Y34" s="2">
        <f>1.1^20-1</f>
        <v>5.7274999493256091</v>
      </c>
      <c r="AA34" s="2">
        <f>1.1^20-1</f>
        <v>5.7274999493256091</v>
      </c>
      <c r="AC34" s="2">
        <f>1.1^20-1</f>
        <v>5.7274999493256091</v>
      </c>
      <c r="AE34" s="2">
        <f>1.1^20-1</f>
        <v>5.7274999493256091</v>
      </c>
      <c r="AG34" s="2">
        <f>1.1^20-1</f>
        <v>5.7274999493256091</v>
      </c>
      <c r="AI34" s="2">
        <f>1.1^20-1</f>
        <v>5.7274999493256091</v>
      </c>
      <c r="AK34" s="2">
        <f>1.1^20-1</f>
        <v>5.7274999493256091</v>
      </c>
      <c r="AM34" s="2">
        <f>1.1^20-1</f>
        <v>5.7274999493256091</v>
      </c>
      <c r="AO34" s="2">
        <f>1.1^20-1</f>
        <v>5.7274999493256091</v>
      </c>
      <c r="AQ34" s="2">
        <f>1.1^20-1</f>
        <v>5.7274999493256091</v>
      </c>
      <c r="AS34" s="2">
        <f>1.1^20-1</f>
        <v>5.7274999493256091</v>
      </c>
      <c r="AU34" s="2">
        <f>1.1^20-1</f>
        <v>5.7274999493256091</v>
      </c>
      <c r="AW34" s="2">
        <f>1.1^20-1</f>
        <v>5.7274999493256091</v>
      </c>
      <c r="AY34" s="2">
        <f>1.1^20-1</f>
        <v>5.7274999493256091</v>
      </c>
      <c r="BA34" s="2">
        <f>1.1^20-1</f>
        <v>5.7274999493256091</v>
      </c>
    </row>
    <row r="35" spans="7:53" s="2" customFormat="1" x14ac:dyDescent="0.2">
      <c r="T35" s="2">
        <f>1.1^19-1</f>
        <v>5.1159090448414632</v>
      </c>
      <c r="V35" s="2">
        <f>1.1^19-1</f>
        <v>5.1159090448414632</v>
      </c>
      <c r="X35" s="2">
        <f>1.1^19-1</f>
        <v>5.1159090448414632</v>
      </c>
      <c r="Z35" s="2">
        <f>1.1^19-1</f>
        <v>5.1159090448414632</v>
      </c>
      <c r="AB35" s="2">
        <f>1.1^19-1</f>
        <v>5.1159090448414632</v>
      </c>
      <c r="AD35" s="2">
        <f>1.1^19-1</f>
        <v>5.1159090448414632</v>
      </c>
      <c r="AF35" s="2">
        <f>1.1^19-1</f>
        <v>5.1159090448414632</v>
      </c>
      <c r="AH35" s="2">
        <f>1.1^19-1</f>
        <v>5.1159090448414632</v>
      </c>
      <c r="AJ35" s="2">
        <f>1.1^19-1</f>
        <v>5.1159090448414632</v>
      </c>
      <c r="AL35" s="2">
        <f>1.1^19-1</f>
        <v>5.1159090448414632</v>
      </c>
      <c r="AN35" s="2">
        <f>1.1^19-1</f>
        <v>5.1159090448414632</v>
      </c>
      <c r="AP35" s="2">
        <f>1.1^19-1</f>
        <v>5.1159090448414632</v>
      </c>
      <c r="AR35" s="2">
        <f>1.1^19-1</f>
        <v>5.1159090448414632</v>
      </c>
      <c r="AT35" s="2">
        <f>1.1^19-1</f>
        <v>5.1159090448414632</v>
      </c>
      <c r="AV35" s="2">
        <f>1.1^19-1</f>
        <v>5.1159090448414632</v>
      </c>
      <c r="AX35" s="2">
        <f>1.1^19-1</f>
        <v>5.1159090448414632</v>
      </c>
      <c r="AZ35" s="2">
        <f>1.1^19-1</f>
        <v>5.1159090448414632</v>
      </c>
    </row>
    <row r="36" spans="7:53" x14ac:dyDescent="0.2">
      <c r="S36">
        <f>1.1^18-1</f>
        <v>4.5599173134922379</v>
      </c>
      <c r="U36">
        <f>1.1^18-1</f>
        <v>4.5599173134922379</v>
      </c>
      <c r="W36">
        <f>1.1^18-1</f>
        <v>4.5599173134922379</v>
      </c>
      <c r="Y36">
        <f>1.1^18-1</f>
        <v>4.5599173134922379</v>
      </c>
      <c r="AA36">
        <f>1.1^18-1</f>
        <v>4.5599173134922379</v>
      </c>
      <c r="AC36">
        <f>1.1^18-1</f>
        <v>4.5599173134922379</v>
      </c>
      <c r="AE36">
        <f>1.1^18-1</f>
        <v>4.5599173134922379</v>
      </c>
      <c r="AG36">
        <f>1.1^18-1</f>
        <v>4.5599173134922379</v>
      </c>
      <c r="AI36">
        <f>1.1^18-1</f>
        <v>4.5599173134922379</v>
      </c>
      <c r="AK36">
        <f>1.1^18-1</f>
        <v>4.5599173134922379</v>
      </c>
      <c r="AM36">
        <f>1.1^18-1</f>
        <v>4.5599173134922379</v>
      </c>
      <c r="AO36">
        <f>1.1^18-1</f>
        <v>4.5599173134922379</v>
      </c>
      <c r="AQ36">
        <f>1.1^18-1</f>
        <v>4.5599173134922379</v>
      </c>
      <c r="AS36">
        <f>1.1^18-1</f>
        <v>4.5599173134922379</v>
      </c>
      <c r="AU36">
        <f>1.1^18-1</f>
        <v>4.5599173134922379</v>
      </c>
      <c r="AW36">
        <f>1.1^18-1</f>
        <v>4.5599173134922379</v>
      </c>
      <c r="AY36">
        <f>1.1^18-1</f>
        <v>4.5599173134922379</v>
      </c>
      <c r="BA36">
        <f>1.1^18-1</f>
        <v>4.5599173134922379</v>
      </c>
    </row>
    <row r="37" spans="7:53" x14ac:dyDescent="0.2">
      <c r="R37">
        <f>1.1^17-1</f>
        <v>4.0544702849929433</v>
      </c>
      <c r="T37">
        <f>1.1^17-1</f>
        <v>4.0544702849929433</v>
      </c>
      <c r="V37">
        <f>1.1^17-1</f>
        <v>4.0544702849929433</v>
      </c>
      <c r="X37">
        <f>1.1^17-1</f>
        <v>4.0544702849929433</v>
      </c>
      <c r="Z37">
        <f>1.1^17-1</f>
        <v>4.0544702849929433</v>
      </c>
      <c r="AB37">
        <f>1.1^17-1</f>
        <v>4.0544702849929433</v>
      </c>
      <c r="AD37">
        <f>1.1^17-1</f>
        <v>4.0544702849929433</v>
      </c>
      <c r="AF37">
        <f>1.1^17-1</f>
        <v>4.0544702849929433</v>
      </c>
      <c r="AH37">
        <f>1.1^17-1</f>
        <v>4.0544702849929433</v>
      </c>
      <c r="AJ37">
        <f>1.1^17-1</f>
        <v>4.0544702849929433</v>
      </c>
      <c r="AL37">
        <f>1.1^17-1</f>
        <v>4.0544702849929433</v>
      </c>
      <c r="AN37">
        <f>1.1^17-1</f>
        <v>4.0544702849929433</v>
      </c>
      <c r="AP37">
        <f>1.1^17-1</f>
        <v>4.0544702849929433</v>
      </c>
      <c r="AR37">
        <f>1.1^17-1</f>
        <v>4.0544702849929433</v>
      </c>
      <c r="AT37">
        <f>1.1^17-1</f>
        <v>4.0544702849929433</v>
      </c>
      <c r="AV37">
        <f>1.1^17-1</f>
        <v>4.0544702849929433</v>
      </c>
      <c r="AX37">
        <f>1.1^17-1</f>
        <v>4.0544702849929433</v>
      </c>
      <c r="AZ37">
        <f>1.1^17-1</f>
        <v>4.0544702849929433</v>
      </c>
    </row>
    <row r="38" spans="7:53" x14ac:dyDescent="0.2">
      <c r="Q38">
        <f>1.1^16-1</f>
        <v>3.5949729863572211</v>
      </c>
      <c r="S38">
        <f>1.1^16-1</f>
        <v>3.5949729863572211</v>
      </c>
      <c r="U38">
        <f>1.1^16-1</f>
        <v>3.5949729863572211</v>
      </c>
      <c r="W38">
        <f>1.1^16-1</f>
        <v>3.5949729863572211</v>
      </c>
      <c r="Y38">
        <f>1.1^16-1</f>
        <v>3.5949729863572211</v>
      </c>
      <c r="AA38">
        <f>1.1^16-1</f>
        <v>3.5949729863572211</v>
      </c>
      <c r="AC38">
        <f>1.1^16-1</f>
        <v>3.5949729863572211</v>
      </c>
      <c r="AE38">
        <f>1.1^16-1</f>
        <v>3.5949729863572211</v>
      </c>
      <c r="AG38">
        <f>1.1^16-1</f>
        <v>3.5949729863572211</v>
      </c>
      <c r="AI38">
        <f>1.1^16-1</f>
        <v>3.5949729863572211</v>
      </c>
      <c r="AK38">
        <f>1.1^16-1</f>
        <v>3.5949729863572211</v>
      </c>
      <c r="AM38">
        <f>1.1^16-1</f>
        <v>3.5949729863572211</v>
      </c>
      <c r="AO38">
        <f>1.1^16-1</f>
        <v>3.5949729863572211</v>
      </c>
      <c r="AQ38">
        <f>1.1^16-1</f>
        <v>3.5949729863572211</v>
      </c>
      <c r="AS38">
        <f>1.1^16-1</f>
        <v>3.5949729863572211</v>
      </c>
      <c r="AU38">
        <f>1.1^16-1</f>
        <v>3.5949729863572211</v>
      </c>
      <c r="AW38">
        <f>1.1^16-1</f>
        <v>3.5949729863572211</v>
      </c>
      <c r="AY38">
        <f>1.1^16-1</f>
        <v>3.5949729863572211</v>
      </c>
      <c r="BA38">
        <f>1.1^16-1</f>
        <v>3.5949729863572211</v>
      </c>
    </row>
    <row r="39" spans="7:53" x14ac:dyDescent="0.2">
      <c r="P39">
        <f>1.1^15-1</f>
        <v>3.1772481694156554</v>
      </c>
      <c r="R39">
        <f>1.1^15-1</f>
        <v>3.1772481694156554</v>
      </c>
      <c r="T39">
        <f>1.1^15-1</f>
        <v>3.1772481694156554</v>
      </c>
      <c r="V39">
        <f>1.1^15-1</f>
        <v>3.1772481694156554</v>
      </c>
      <c r="X39">
        <f>1.1^15-1</f>
        <v>3.1772481694156554</v>
      </c>
      <c r="Z39">
        <f>1.1^15-1</f>
        <v>3.1772481694156554</v>
      </c>
      <c r="AB39">
        <f>1.1^15-1</f>
        <v>3.1772481694156554</v>
      </c>
      <c r="AD39">
        <f>1.1^15-1</f>
        <v>3.1772481694156554</v>
      </c>
      <c r="AF39">
        <f>1.1^15-1</f>
        <v>3.1772481694156554</v>
      </c>
      <c r="AH39">
        <f>1.1^15-1</f>
        <v>3.1772481694156554</v>
      </c>
      <c r="AJ39">
        <f>1.1^15-1</f>
        <v>3.1772481694156554</v>
      </c>
      <c r="AL39">
        <f>1.1^15-1</f>
        <v>3.1772481694156554</v>
      </c>
      <c r="AN39">
        <f>1.1^15-1</f>
        <v>3.1772481694156554</v>
      </c>
      <c r="AP39">
        <f>1.1^15-1</f>
        <v>3.1772481694156554</v>
      </c>
      <c r="AR39">
        <f>1.1^15-1</f>
        <v>3.1772481694156554</v>
      </c>
      <c r="AT39">
        <f>1.1^15-1</f>
        <v>3.1772481694156554</v>
      </c>
      <c r="AV39">
        <f>1.1^15-1</f>
        <v>3.1772481694156554</v>
      </c>
      <c r="AX39">
        <f>1.1^15-1</f>
        <v>3.1772481694156554</v>
      </c>
      <c r="AZ39">
        <f>1.1^15-1</f>
        <v>3.1772481694156554</v>
      </c>
    </row>
    <row r="40" spans="7:53" x14ac:dyDescent="0.2">
      <c r="O40">
        <f>1.1^14-1</f>
        <v>2.7974983358324139</v>
      </c>
      <c r="Q40">
        <f>1.1^14-1</f>
        <v>2.7974983358324139</v>
      </c>
      <c r="S40">
        <f>1.1^14-1</f>
        <v>2.7974983358324139</v>
      </c>
      <c r="U40">
        <f>1.1^14-1</f>
        <v>2.7974983358324139</v>
      </c>
      <c r="W40">
        <f>1.1^14-1</f>
        <v>2.7974983358324139</v>
      </c>
      <c r="Y40">
        <f>1.1^14-1</f>
        <v>2.7974983358324139</v>
      </c>
      <c r="AA40">
        <f>1.1^14-1</f>
        <v>2.7974983358324139</v>
      </c>
      <c r="AC40">
        <f>1.1^14-1</f>
        <v>2.7974983358324139</v>
      </c>
      <c r="AE40">
        <f>1.1^14-1</f>
        <v>2.7974983358324139</v>
      </c>
      <c r="AG40">
        <f>1.1^14-1</f>
        <v>2.7974983358324139</v>
      </c>
      <c r="AI40">
        <f>1.1^14-1</f>
        <v>2.7974983358324139</v>
      </c>
      <c r="AK40">
        <f>1.1^14-1</f>
        <v>2.7974983358324139</v>
      </c>
      <c r="AM40">
        <f>1.1^14-1</f>
        <v>2.7974983358324139</v>
      </c>
      <c r="AO40">
        <f>1.1^14-1</f>
        <v>2.7974983358324139</v>
      </c>
      <c r="AQ40">
        <f>1.1^14-1</f>
        <v>2.7974983358324139</v>
      </c>
      <c r="AS40">
        <f>1.1^14-1</f>
        <v>2.7974983358324139</v>
      </c>
      <c r="AU40">
        <f>1.1^14-1</f>
        <v>2.7974983358324139</v>
      </c>
      <c r="AW40">
        <f>1.1^14-1</f>
        <v>2.7974983358324139</v>
      </c>
      <c r="AY40">
        <f>1.1^14-1</f>
        <v>2.7974983358324139</v>
      </c>
      <c r="BA40">
        <f>1.1^14-1</f>
        <v>2.7974983358324139</v>
      </c>
    </row>
    <row r="41" spans="7:53" s="5" customFormat="1" x14ac:dyDescent="0.2">
      <c r="N41" s="5">
        <f>1.1^13-1</f>
        <v>2.4522712143931029</v>
      </c>
      <c r="P41" s="5">
        <f>1.1^13-1</f>
        <v>2.4522712143931029</v>
      </c>
      <c r="R41" s="5">
        <f>1.1^13-1</f>
        <v>2.4522712143931029</v>
      </c>
      <c r="T41" s="5">
        <f>1.1^13-1</f>
        <v>2.4522712143931029</v>
      </c>
      <c r="V41" s="5">
        <f>1.1^13-1</f>
        <v>2.4522712143931029</v>
      </c>
      <c r="X41" s="5">
        <f>1.1^13-1</f>
        <v>2.4522712143931029</v>
      </c>
      <c r="Z41" s="5">
        <f>1.1^13-1</f>
        <v>2.4522712143931029</v>
      </c>
      <c r="AB41" s="5">
        <f>1.1^13-1</f>
        <v>2.4522712143931029</v>
      </c>
      <c r="AD41" s="5">
        <f>1.1^13-1</f>
        <v>2.4522712143931029</v>
      </c>
      <c r="AF41" s="5">
        <f>1.1^13-1</f>
        <v>2.4522712143931029</v>
      </c>
      <c r="AH41" s="5">
        <f>1.1^13-1</f>
        <v>2.4522712143931029</v>
      </c>
      <c r="AJ41" s="5">
        <f>1.1^13-1</f>
        <v>2.4522712143931029</v>
      </c>
      <c r="AL41" s="5">
        <f>1.1^13-1</f>
        <v>2.4522712143931029</v>
      </c>
      <c r="AN41" s="5">
        <f>1.1^13-1</f>
        <v>2.4522712143931029</v>
      </c>
      <c r="AP41" s="5">
        <f>1.1^13-1</f>
        <v>2.4522712143931029</v>
      </c>
      <c r="AR41" s="5">
        <f>1.1^13-1</f>
        <v>2.4522712143931029</v>
      </c>
      <c r="AT41" s="5">
        <f>1.1^13-1</f>
        <v>2.4522712143931029</v>
      </c>
      <c r="AV41" s="5">
        <f>1.1^13-1</f>
        <v>2.4522712143931029</v>
      </c>
      <c r="AX41" s="5">
        <f>1.1^13-1</f>
        <v>2.4522712143931029</v>
      </c>
      <c r="AZ41" s="5">
        <f>1.1^13-1</f>
        <v>2.4522712143931029</v>
      </c>
    </row>
    <row r="42" spans="7:53" s="5" customFormat="1" x14ac:dyDescent="0.2">
      <c r="M42" s="5">
        <f>1.1^12-1</f>
        <v>2.1384283767210026</v>
      </c>
      <c r="O42" s="5">
        <f>1.1^12-1</f>
        <v>2.1384283767210026</v>
      </c>
      <c r="Q42" s="5">
        <f>1.1^12-1</f>
        <v>2.1384283767210026</v>
      </c>
      <c r="S42" s="5">
        <f>1.1^12-1</f>
        <v>2.1384283767210026</v>
      </c>
      <c r="U42" s="5">
        <f>1.1^12-1</f>
        <v>2.1384283767210026</v>
      </c>
      <c r="W42" s="5">
        <f>1.1^12-1</f>
        <v>2.1384283767210026</v>
      </c>
      <c r="Y42" s="5">
        <f>1.1^12-1</f>
        <v>2.1384283767210026</v>
      </c>
      <c r="AA42" s="5">
        <f>1.1^12-1</f>
        <v>2.1384283767210026</v>
      </c>
      <c r="AC42" s="5">
        <f>1.1^12-1</f>
        <v>2.1384283767210026</v>
      </c>
      <c r="AE42" s="5">
        <f>1.1^12-1</f>
        <v>2.1384283767210026</v>
      </c>
      <c r="AG42" s="5">
        <f>1.1^12-1</f>
        <v>2.1384283767210026</v>
      </c>
      <c r="AI42" s="5">
        <f>1.1^12-1</f>
        <v>2.1384283767210026</v>
      </c>
      <c r="AK42" s="5">
        <f>1.1^12-1</f>
        <v>2.1384283767210026</v>
      </c>
      <c r="AM42" s="5">
        <f>1.1^12-1</f>
        <v>2.1384283767210026</v>
      </c>
      <c r="AO42" s="5">
        <f>1.1^12-1</f>
        <v>2.1384283767210026</v>
      </c>
      <c r="AQ42" s="5">
        <f>1.1^12-1</f>
        <v>2.1384283767210026</v>
      </c>
      <c r="AS42" s="5">
        <f>1.1^12-1</f>
        <v>2.1384283767210026</v>
      </c>
      <c r="AU42" s="5">
        <f>1.1^12-1</f>
        <v>2.1384283767210026</v>
      </c>
      <c r="AW42" s="5">
        <f>1.1^12-1</f>
        <v>2.1384283767210026</v>
      </c>
      <c r="AY42" s="5">
        <f>1.1^12-1</f>
        <v>2.1384283767210026</v>
      </c>
      <c r="BA42" s="5">
        <f>1.1^12-1</f>
        <v>2.1384283767210026</v>
      </c>
    </row>
    <row r="43" spans="7:53" s="5" customFormat="1" x14ac:dyDescent="0.2">
      <c r="L43" s="5">
        <f>1.1^11-1</f>
        <v>1.8531167061100025</v>
      </c>
      <c r="N43" s="5">
        <f>1.1^11-1</f>
        <v>1.8531167061100025</v>
      </c>
      <c r="P43" s="5">
        <f>1.1^11-1</f>
        <v>1.8531167061100025</v>
      </c>
      <c r="R43" s="5">
        <f>1.1^11-1</f>
        <v>1.8531167061100025</v>
      </c>
      <c r="T43" s="5">
        <f>1.1^11-1</f>
        <v>1.8531167061100025</v>
      </c>
      <c r="V43" s="5">
        <f>1.1^11-1</f>
        <v>1.8531167061100025</v>
      </c>
      <c r="X43" s="5">
        <f>1.1^11-1</f>
        <v>1.8531167061100025</v>
      </c>
      <c r="Z43" s="5">
        <f>1.1^11-1</f>
        <v>1.8531167061100025</v>
      </c>
      <c r="AB43" s="5">
        <f>1.1^11-1</f>
        <v>1.8531167061100025</v>
      </c>
      <c r="AD43" s="5">
        <f>1.1^11-1</f>
        <v>1.8531167061100025</v>
      </c>
      <c r="AF43" s="5">
        <f>1.1^11-1</f>
        <v>1.8531167061100025</v>
      </c>
      <c r="AH43" s="5">
        <f>1.1^11-1</f>
        <v>1.8531167061100025</v>
      </c>
      <c r="AJ43" s="5">
        <f>1.1^11-1</f>
        <v>1.8531167061100025</v>
      </c>
      <c r="AL43" s="5">
        <f>1.1^11-1</f>
        <v>1.8531167061100025</v>
      </c>
      <c r="AN43" s="5">
        <f>1.1^11-1</f>
        <v>1.8531167061100025</v>
      </c>
      <c r="AP43" s="5">
        <f>1.1^11-1</f>
        <v>1.8531167061100025</v>
      </c>
      <c r="AR43" s="5">
        <f>1.1^11-1</f>
        <v>1.8531167061100025</v>
      </c>
      <c r="AT43" s="5">
        <f>1.1^11-1</f>
        <v>1.8531167061100025</v>
      </c>
      <c r="AV43" s="5">
        <f>1.1^11-1</f>
        <v>1.8531167061100025</v>
      </c>
      <c r="AX43" s="5">
        <f>1.1^11-1</f>
        <v>1.8531167061100025</v>
      </c>
      <c r="AZ43" s="5">
        <f>1.1^11-1</f>
        <v>1.8531167061100025</v>
      </c>
    </row>
    <row r="44" spans="7:53" s="5" customFormat="1" x14ac:dyDescent="0.2">
      <c r="K44" s="5">
        <f>1.1^10-1</f>
        <v>1.5937424601000019</v>
      </c>
      <c r="M44" s="5">
        <f>1.1^10-1</f>
        <v>1.5937424601000019</v>
      </c>
      <c r="O44" s="5">
        <f>1.1^10-1</f>
        <v>1.5937424601000019</v>
      </c>
      <c r="Q44" s="5">
        <f>1.1^10-1</f>
        <v>1.5937424601000019</v>
      </c>
      <c r="S44" s="5">
        <f>1.1^10-1</f>
        <v>1.5937424601000019</v>
      </c>
      <c r="U44" s="5">
        <f>1.1^10-1</f>
        <v>1.5937424601000019</v>
      </c>
      <c r="W44" s="5">
        <f>1.1^10-1</f>
        <v>1.5937424601000019</v>
      </c>
      <c r="Y44" s="5">
        <f>1.1^10-1</f>
        <v>1.5937424601000019</v>
      </c>
      <c r="AA44" s="5">
        <f>1.1^10-1</f>
        <v>1.5937424601000019</v>
      </c>
      <c r="AC44" s="5">
        <f>1.1^10-1</f>
        <v>1.5937424601000019</v>
      </c>
      <c r="AE44" s="5">
        <f>1.1^10-1</f>
        <v>1.5937424601000019</v>
      </c>
      <c r="AG44" s="5">
        <f>1.1^10-1</f>
        <v>1.5937424601000019</v>
      </c>
      <c r="AI44" s="5">
        <f>1.1^10-1</f>
        <v>1.5937424601000019</v>
      </c>
      <c r="AK44" s="5">
        <f>1.1^10-1</f>
        <v>1.5937424601000019</v>
      </c>
      <c r="AM44" s="5">
        <f>1.1^10-1</f>
        <v>1.5937424601000019</v>
      </c>
      <c r="AO44" s="5">
        <f>1.1^10-1</f>
        <v>1.5937424601000019</v>
      </c>
      <c r="AQ44" s="5">
        <f>1.1^10-1</f>
        <v>1.5937424601000019</v>
      </c>
      <c r="AS44" s="5">
        <f>1.1^10-1</f>
        <v>1.5937424601000019</v>
      </c>
      <c r="AU44" s="5">
        <f>1.1^10-1</f>
        <v>1.5937424601000019</v>
      </c>
      <c r="AW44" s="5">
        <f>1.1^10-1</f>
        <v>1.5937424601000019</v>
      </c>
      <c r="AY44" s="5">
        <f>1.1^10-1</f>
        <v>1.5937424601000019</v>
      </c>
      <c r="BA44" s="5">
        <f>1.1^10-1</f>
        <v>1.5937424601000019</v>
      </c>
    </row>
    <row r="45" spans="7:53" s="5" customFormat="1" x14ac:dyDescent="0.2">
      <c r="J45" s="5">
        <f>1.1^9-1</f>
        <v>1.3579476910000015</v>
      </c>
      <c r="L45" s="5">
        <f>1.1^9-1</f>
        <v>1.3579476910000015</v>
      </c>
      <c r="N45" s="5">
        <f>1.1^9-1</f>
        <v>1.3579476910000015</v>
      </c>
      <c r="P45" s="5">
        <f>1.1^9-1</f>
        <v>1.3579476910000015</v>
      </c>
      <c r="R45" s="5">
        <f>1.1^9-1</f>
        <v>1.3579476910000015</v>
      </c>
      <c r="T45" s="5">
        <f>1.1^9-1</f>
        <v>1.3579476910000015</v>
      </c>
      <c r="V45" s="5">
        <f>1.1^9-1</f>
        <v>1.3579476910000015</v>
      </c>
      <c r="X45" s="5">
        <f>1.1^9-1</f>
        <v>1.3579476910000015</v>
      </c>
      <c r="Z45" s="5">
        <f>1.1^9-1</f>
        <v>1.3579476910000015</v>
      </c>
      <c r="AB45" s="5">
        <f>1.1^9-1</f>
        <v>1.3579476910000015</v>
      </c>
      <c r="AD45" s="5">
        <f>1.1^9-1</f>
        <v>1.3579476910000015</v>
      </c>
      <c r="AF45" s="5">
        <f>1.1^9-1</f>
        <v>1.3579476910000015</v>
      </c>
      <c r="AH45" s="5">
        <f>1.1^9-1</f>
        <v>1.3579476910000015</v>
      </c>
      <c r="AJ45" s="5">
        <f>1.1^9-1</f>
        <v>1.3579476910000015</v>
      </c>
      <c r="AL45" s="5">
        <f>1.1^9-1</f>
        <v>1.3579476910000015</v>
      </c>
      <c r="AN45" s="5">
        <f>1.1^9-1</f>
        <v>1.3579476910000015</v>
      </c>
      <c r="AP45" s="5">
        <f>1.1^9-1</f>
        <v>1.3579476910000015</v>
      </c>
      <c r="AR45" s="5">
        <f>1.1^9-1</f>
        <v>1.3579476910000015</v>
      </c>
      <c r="AT45" s="5">
        <f>1.1^9-1</f>
        <v>1.3579476910000015</v>
      </c>
      <c r="AV45" s="5">
        <f>1.1^9-1</f>
        <v>1.3579476910000015</v>
      </c>
      <c r="AX45" s="5">
        <f>1.1^9-1</f>
        <v>1.3579476910000015</v>
      </c>
      <c r="AZ45" s="5">
        <f>1.1^9-1</f>
        <v>1.3579476910000015</v>
      </c>
    </row>
    <row r="46" spans="7:53" s="5" customFormat="1" x14ac:dyDescent="0.2">
      <c r="I46" s="5">
        <f>1.1^8-1</f>
        <v>1.1435888100000011</v>
      </c>
      <c r="K46" s="5">
        <f>1.1^8-1</f>
        <v>1.1435888100000011</v>
      </c>
      <c r="M46" s="5">
        <f>1.1^8-1</f>
        <v>1.1435888100000011</v>
      </c>
      <c r="O46" s="5">
        <f>1.1^8-1</f>
        <v>1.1435888100000011</v>
      </c>
      <c r="Q46" s="5">
        <f>1.1^8-1</f>
        <v>1.1435888100000011</v>
      </c>
      <c r="S46" s="5">
        <f>1.1^8-1</f>
        <v>1.1435888100000011</v>
      </c>
      <c r="U46" s="5">
        <f>1.1^8-1</f>
        <v>1.1435888100000011</v>
      </c>
      <c r="W46" s="5">
        <f>1.1^8-1</f>
        <v>1.1435888100000011</v>
      </c>
      <c r="Y46" s="5">
        <f>1.1^8-1</f>
        <v>1.1435888100000011</v>
      </c>
      <c r="AA46" s="5">
        <f>1.1^8-1</f>
        <v>1.1435888100000011</v>
      </c>
      <c r="AC46" s="5">
        <f>1.1^8-1</f>
        <v>1.1435888100000011</v>
      </c>
      <c r="AE46" s="5">
        <f>1.1^8-1</f>
        <v>1.1435888100000011</v>
      </c>
      <c r="AG46" s="5">
        <f>1.1^8-1</f>
        <v>1.1435888100000011</v>
      </c>
      <c r="AI46" s="5">
        <f>1.1^8-1</f>
        <v>1.1435888100000011</v>
      </c>
      <c r="AK46" s="5">
        <f>1.1^8-1</f>
        <v>1.1435888100000011</v>
      </c>
      <c r="AM46" s="5">
        <f>1.1^8-1</f>
        <v>1.1435888100000011</v>
      </c>
      <c r="AO46" s="5">
        <f>1.1^8-1</f>
        <v>1.1435888100000011</v>
      </c>
      <c r="AQ46" s="5">
        <f>1.1^8-1</f>
        <v>1.1435888100000011</v>
      </c>
      <c r="AS46" s="5">
        <f>1.1^8-1</f>
        <v>1.1435888100000011</v>
      </c>
      <c r="AU46" s="5">
        <f>1.1^8-1</f>
        <v>1.1435888100000011</v>
      </c>
      <c r="AW46" s="5">
        <f>1.1^8-1</f>
        <v>1.1435888100000011</v>
      </c>
      <c r="AY46" s="5">
        <f>1.1^8-1</f>
        <v>1.1435888100000011</v>
      </c>
      <c r="BA46" s="5">
        <f>1.1^8-1</f>
        <v>1.1435888100000011</v>
      </c>
    </row>
    <row r="47" spans="7:53" s="5" customFormat="1" x14ac:dyDescent="0.2">
      <c r="H47" s="5">
        <f>1.1^7-1</f>
        <v>0.9487171000000012</v>
      </c>
      <c r="J47" s="5">
        <f>1.1^7-1</f>
        <v>0.9487171000000012</v>
      </c>
      <c r="L47" s="5">
        <f>1.1^7-1</f>
        <v>0.9487171000000012</v>
      </c>
      <c r="N47" s="5">
        <f>1.1^7-1</f>
        <v>0.9487171000000012</v>
      </c>
      <c r="P47" s="5">
        <f>1.1^7-1</f>
        <v>0.9487171000000012</v>
      </c>
      <c r="R47" s="5">
        <f>1.1^7-1</f>
        <v>0.9487171000000012</v>
      </c>
      <c r="T47" s="5">
        <f>1.1^7-1</f>
        <v>0.9487171000000012</v>
      </c>
      <c r="V47" s="5">
        <f>1.1^7-1</f>
        <v>0.9487171000000012</v>
      </c>
      <c r="X47" s="5">
        <f>1.1^7-1</f>
        <v>0.9487171000000012</v>
      </c>
      <c r="Z47" s="5">
        <f>1.1^7-1</f>
        <v>0.9487171000000012</v>
      </c>
      <c r="AB47" s="5">
        <f>1.1^7-1</f>
        <v>0.9487171000000012</v>
      </c>
      <c r="AD47" s="5">
        <f>1.1^7-1</f>
        <v>0.9487171000000012</v>
      </c>
      <c r="AF47" s="5">
        <f>1.1^7-1</f>
        <v>0.9487171000000012</v>
      </c>
      <c r="AH47" s="5">
        <f>1.1^7-1</f>
        <v>0.9487171000000012</v>
      </c>
      <c r="AJ47" s="5">
        <f>1.1^7-1</f>
        <v>0.9487171000000012</v>
      </c>
      <c r="AL47" s="5">
        <f>1.1^7-1</f>
        <v>0.9487171000000012</v>
      </c>
      <c r="AN47" s="5">
        <f>1.1^7-1</f>
        <v>0.9487171000000012</v>
      </c>
      <c r="AP47" s="5">
        <f>1.1^7-1</f>
        <v>0.9487171000000012</v>
      </c>
      <c r="AR47" s="5">
        <f>1.1^7-1</f>
        <v>0.9487171000000012</v>
      </c>
      <c r="AT47" s="5">
        <f>1.1^7-1</f>
        <v>0.9487171000000012</v>
      </c>
      <c r="AV47" s="5">
        <f>1.1^7-1</f>
        <v>0.9487171000000012</v>
      </c>
      <c r="AX47" s="5">
        <f>1.1^7-1</f>
        <v>0.9487171000000012</v>
      </c>
      <c r="AZ47" s="5">
        <f>1.1^7-1</f>
        <v>0.9487171000000012</v>
      </c>
    </row>
    <row r="48" spans="7:53" s="5" customFormat="1" x14ac:dyDescent="0.2">
      <c r="G48" s="5">
        <f>1.1^6-1</f>
        <v>0.77156100000000083</v>
      </c>
      <c r="I48" s="5">
        <f>1.1^6-1</f>
        <v>0.77156100000000083</v>
      </c>
      <c r="K48" s="5">
        <f>1.1^6-1</f>
        <v>0.77156100000000083</v>
      </c>
      <c r="M48" s="5">
        <f>1.1^6-1</f>
        <v>0.77156100000000083</v>
      </c>
      <c r="O48" s="5">
        <f>1.1^6-1</f>
        <v>0.77156100000000083</v>
      </c>
      <c r="Q48" s="5">
        <f>1.1^6-1</f>
        <v>0.77156100000000083</v>
      </c>
      <c r="S48" s="5">
        <f>1.1^6-1</f>
        <v>0.77156100000000083</v>
      </c>
      <c r="U48" s="5">
        <f>1.1^6-1</f>
        <v>0.77156100000000083</v>
      </c>
      <c r="W48" s="5">
        <f>1.1^6-1</f>
        <v>0.77156100000000083</v>
      </c>
      <c r="Y48" s="5">
        <f>1.1^6-1</f>
        <v>0.77156100000000083</v>
      </c>
      <c r="AA48" s="5">
        <f>1.1^6-1</f>
        <v>0.77156100000000083</v>
      </c>
      <c r="AC48" s="5">
        <f>1.1^6-1</f>
        <v>0.77156100000000083</v>
      </c>
      <c r="AE48" s="5">
        <f>1.1^6-1</f>
        <v>0.77156100000000083</v>
      </c>
      <c r="AG48" s="5">
        <f>1.1^6-1</f>
        <v>0.77156100000000083</v>
      </c>
      <c r="AI48" s="5">
        <f>1.1^6-1</f>
        <v>0.77156100000000083</v>
      </c>
      <c r="AK48" s="5">
        <f>1.1^6-1</f>
        <v>0.77156100000000083</v>
      </c>
      <c r="AM48" s="5">
        <f>1.1^6-1</f>
        <v>0.77156100000000083</v>
      </c>
      <c r="AO48" s="5">
        <f>1.1^6-1</f>
        <v>0.77156100000000083</v>
      </c>
      <c r="AQ48" s="5">
        <f>1.1^6-1</f>
        <v>0.77156100000000083</v>
      </c>
      <c r="AS48" s="5">
        <f>1.1^6-1</f>
        <v>0.77156100000000083</v>
      </c>
      <c r="AU48" s="5">
        <f>1.1^6-1</f>
        <v>0.77156100000000083</v>
      </c>
      <c r="AW48" s="5">
        <f>1.1^6-1</f>
        <v>0.77156100000000083</v>
      </c>
      <c r="AY48" s="5">
        <f>1.1^6-1</f>
        <v>0.77156100000000083</v>
      </c>
      <c r="BA48" s="5">
        <f>1.1^6-1</f>
        <v>0.77156100000000083</v>
      </c>
    </row>
    <row r="49" spans="1:53" s="5" customFormat="1" x14ac:dyDescent="0.2">
      <c r="F49" s="5">
        <f>1.1^5-1</f>
        <v>0.61051000000000055</v>
      </c>
      <c r="H49" s="5">
        <f>1.1^5-1</f>
        <v>0.61051000000000055</v>
      </c>
      <c r="J49" s="5">
        <f>1.1^5-1</f>
        <v>0.61051000000000055</v>
      </c>
      <c r="L49" s="5">
        <f>1.1^5-1</f>
        <v>0.61051000000000055</v>
      </c>
      <c r="N49" s="5">
        <f>1.1^5-1</f>
        <v>0.61051000000000055</v>
      </c>
      <c r="P49" s="5">
        <f>1.1^5-1</f>
        <v>0.61051000000000055</v>
      </c>
      <c r="R49" s="5">
        <f>1.1^5-1</f>
        <v>0.61051000000000055</v>
      </c>
      <c r="T49" s="5">
        <f>1.1^5-1</f>
        <v>0.61051000000000055</v>
      </c>
      <c r="V49" s="5">
        <f>1.1^5-1</f>
        <v>0.61051000000000055</v>
      </c>
      <c r="X49" s="5">
        <f>1.1^5-1</f>
        <v>0.61051000000000055</v>
      </c>
      <c r="Z49" s="5">
        <f>1.1^5-1</f>
        <v>0.61051000000000055</v>
      </c>
      <c r="AB49" s="5">
        <f>1.1^5-1</f>
        <v>0.61051000000000055</v>
      </c>
      <c r="AD49" s="5">
        <f>1.1^5-1</f>
        <v>0.61051000000000055</v>
      </c>
      <c r="AF49" s="5">
        <f>1.1^5-1</f>
        <v>0.61051000000000055</v>
      </c>
      <c r="AH49" s="5">
        <f>1.1^5-1</f>
        <v>0.61051000000000055</v>
      </c>
      <c r="AJ49" s="5">
        <f>1.1^5-1</f>
        <v>0.61051000000000055</v>
      </c>
      <c r="AL49" s="5">
        <f>1.1^5-1</f>
        <v>0.61051000000000055</v>
      </c>
      <c r="AN49" s="5">
        <f>1.1^5-1</f>
        <v>0.61051000000000055</v>
      </c>
      <c r="AP49" s="5">
        <f>1.1^5-1</f>
        <v>0.61051000000000055</v>
      </c>
      <c r="AR49" s="5">
        <f>1.1^5-1</f>
        <v>0.61051000000000055</v>
      </c>
      <c r="AT49" s="5">
        <f>1.1^5-1</f>
        <v>0.61051000000000055</v>
      </c>
      <c r="AV49" s="5">
        <f>1.1^5-1</f>
        <v>0.61051000000000055</v>
      </c>
      <c r="AX49" s="5">
        <f>1.1^5-1</f>
        <v>0.61051000000000055</v>
      </c>
      <c r="AZ49" s="5">
        <f>1.1^5-1</f>
        <v>0.61051000000000055</v>
      </c>
    </row>
    <row r="50" spans="1:53" s="5" customFormat="1" x14ac:dyDescent="0.2">
      <c r="E50" s="5">
        <f>1.1^4-1</f>
        <v>0.4641000000000004</v>
      </c>
      <c r="G50" s="5">
        <f>1.1^4-1</f>
        <v>0.4641000000000004</v>
      </c>
      <c r="I50" s="5">
        <f>1.1^4-1</f>
        <v>0.4641000000000004</v>
      </c>
      <c r="K50" s="5">
        <f>1.1^4-1</f>
        <v>0.4641000000000004</v>
      </c>
      <c r="M50" s="5">
        <f>1.1^4-1</f>
        <v>0.4641000000000004</v>
      </c>
      <c r="O50" s="5">
        <f>1.1^4-1</f>
        <v>0.4641000000000004</v>
      </c>
      <c r="Q50" s="5">
        <f>1.1^4-1</f>
        <v>0.4641000000000004</v>
      </c>
      <c r="S50" s="5">
        <f>1.1^4-1</f>
        <v>0.4641000000000004</v>
      </c>
      <c r="U50" s="5">
        <f>1.1^4-1</f>
        <v>0.4641000000000004</v>
      </c>
      <c r="W50" s="5">
        <f>1.1^4-1</f>
        <v>0.4641000000000004</v>
      </c>
      <c r="Y50" s="5">
        <f>1.1^4-1</f>
        <v>0.4641000000000004</v>
      </c>
      <c r="AA50" s="5">
        <f>1.1^4-1</f>
        <v>0.4641000000000004</v>
      </c>
      <c r="AC50" s="5">
        <f>1.1^4-1</f>
        <v>0.4641000000000004</v>
      </c>
      <c r="AE50" s="5">
        <f>1.1^4-1</f>
        <v>0.4641000000000004</v>
      </c>
      <c r="AG50" s="5">
        <f>1.1^4-1</f>
        <v>0.4641000000000004</v>
      </c>
      <c r="AI50" s="5">
        <f>1.1^4-1</f>
        <v>0.4641000000000004</v>
      </c>
      <c r="AK50" s="5">
        <f>1.1^4-1</f>
        <v>0.4641000000000004</v>
      </c>
      <c r="AM50" s="5">
        <f>1.1^4-1</f>
        <v>0.4641000000000004</v>
      </c>
      <c r="AO50" s="5">
        <f>1.1^4-1</f>
        <v>0.4641000000000004</v>
      </c>
      <c r="AQ50" s="5">
        <f>1.1^4-1</f>
        <v>0.4641000000000004</v>
      </c>
      <c r="AS50" s="5">
        <f>1.1^4-1</f>
        <v>0.4641000000000004</v>
      </c>
      <c r="AU50" s="5">
        <f>1.1^4-1</f>
        <v>0.4641000000000004</v>
      </c>
      <c r="AW50" s="5">
        <f>1.1^4-1</f>
        <v>0.4641000000000004</v>
      </c>
      <c r="AY50" s="5">
        <f>1.1^4-1</f>
        <v>0.4641000000000004</v>
      </c>
      <c r="BA50" s="5">
        <f>1.1^4-1</f>
        <v>0.4641000000000004</v>
      </c>
    </row>
    <row r="51" spans="1:53" s="5" customFormat="1" x14ac:dyDescent="0.2">
      <c r="D51" s="5">
        <f>1.1^3-1</f>
        <v>0.33100000000000041</v>
      </c>
      <c r="F51" s="5">
        <f>1.1^3-1</f>
        <v>0.33100000000000041</v>
      </c>
      <c r="H51" s="5">
        <f>1.1^3-1</f>
        <v>0.33100000000000041</v>
      </c>
      <c r="J51" s="5">
        <f>1.1^3-1</f>
        <v>0.33100000000000041</v>
      </c>
      <c r="L51" s="5">
        <f>1.1^3-1</f>
        <v>0.33100000000000041</v>
      </c>
      <c r="N51" s="5">
        <f>1.1^3-1</f>
        <v>0.33100000000000041</v>
      </c>
      <c r="P51" s="5">
        <f>1.1^3-1</f>
        <v>0.33100000000000041</v>
      </c>
      <c r="R51" s="5">
        <f>1.1^3-1</f>
        <v>0.33100000000000041</v>
      </c>
      <c r="T51" s="5">
        <f>1.1^3-1</f>
        <v>0.33100000000000041</v>
      </c>
      <c r="V51" s="5">
        <f>1.1^3-1</f>
        <v>0.33100000000000041</v>
      </c>
      <c r="X51" s="5">
        <f>1.1^3-1</f>
        <v>0.33100000000000041</v>
      </c>
      <c r="Z51" s="5">
        <f>1.1^3-1</f>
        <v>0.33100000000000041</v>
      </c>
      <c r="AB51" s="5">
        <f>1.1^3-1</f>
        <v>0.33100000000000041</v>
      </c>
      <c r="AD51" s="5">
        <f>1.1^3-1</f>
        <v>0.33100000000000041</v>
      </c>
      <c r="AF51" s="5">
        <f>1.1^3-1</f>
        <v>0.33100000000000041</v>
      </c>
      <c r="AH51" s="5">
        <f>1.1^3-1</f>
        <v>0.33100000000000041</v>
      </c>
      <c r="AJ51" s="5">
        <f>1.1^3-1</f>
        <v>0.33100000000000041</v>
      </c>
      <c r="AL51" s="5">
        <f>1.1^3-1</f>
        <v>0.33100000000000041</v>
      </c>
      <c r="AN51" s="5">
        <f>1.1^3-1</f>
        <v>0.33100000000000041</v>
      </c>
      <c r="AP51" s="5">
        <f>1.1^3-1</f>
        <v>0.33100000000000041</v>
      </c>
      <c r="AR51" s="5">
        <f>1.1^3-1</f>
        <v>0.33100000000000041</v>
      </c>
      <c r="AT51" s="5">
        <f>1.1^3-1</f>
        <v>0.33100000000000041</v>
      </c>
      <c r="AV51" s="5">
        <f>1.1^3-1</f>
        <v>0.33100000000000041</v>
      </c>
      <c r="AX51" s="5">
        <f>1.1^3-1</f>
        <v>0.33100000000000041</v>
      </c>
      <c r="AZ51" s="5">
        <f>1.1^3-1</f>
        <v>0.33100000000000041</v>
      </c>
    </row>
    <row r="52" spans="1:53" s="5" customFormat="1" x14ac:dyDescent="0.2">
      <c r="C52" s="5">
        <f>1.1^2-1</f>
        <v>0.21000000000000019</v>
      </c>
      <c r="E52" s="5">
        <f>1.1^2-1</f>
        <v>0.21000000000000019</v>
      </c>
      <c r="G52" s="5">
        <f>1.1^2-1</f>
        <v>0.21000000000000019</v>
      </c>
      <c r="I52" s="5">
        <f>1.1^2-1</f>
        <v>0.21000000000000019</v>
      </c>
      <c r="K52" s="5">
        <f>1.1^2-1</f>
        <v>0.21000000000000019</v>
      </c>
      <c r="M52" s="5">
        <f>1.1^2-1</f>
        <v>0.21000000000000019</v>
      </c>
      <c r="O52" s="5">
        <f>1.1^2-1</f>
        <v>0.21000000000000019</v>
      </c>
      <c r="Q52" s="5">
        <f>1.1^2-1</f>
        <v>0.21000000000000019</v>
      </c>
      <c r="S52" s="5">
        <f>1.1^2-1</f>
        <v>0.21000000000000019</v>
      </c>
      <c r="U52" s="5">
        <f>1.1^2-1</f>
        <v>0.21000000000000019</v>
      </c>
      <c r="W52" s="5">
        <f>1.1^2-1</f>
        <v>0.21000000000000019</v>
      </c>
      <c r="Y52" s="5">
        <f>1.1^2-1</f>
        <v>0.21000000000000019</v>
      </c>
      <c r="AA52" s="5">
        <f>1.1^2-1</f>
        <v>0.21000000000000019</v>
      </c>
      <c r="AC52" s="5">
        <f>1.1^2-1</f>
        <v>0.21000000000000019</v>
      </c>
      <c r="AE52" s="5">
        <f>1.1^2-1</f>
        <v>0.21000000000000019</v>
      </c>
      <c r="AG52" s="5">
        <f>1.1^2-1</f>
        <v>0.21000000000000019</v>
      </c>
      <c r="AI52" s="5">
        <f>1.1^2-1</f>
        <v>0.21000000000000019</v>
      </c>
      <c r="AK52" s="5">
        <f>1.1^2-1</f>
        <v>0.21000000000000019</v>
      </c>
      <c r="AM52" s="5">
        <f>1.1^2-1</f>
        <v>0.21000000000000019</v>
      </c>
      <c r="AO52" s="5">
        <f>1.1^2-1</f>
        <v>0.21000000000000019</v>
      </c>
      <c r="AQ52" s="5">
        <f>1.1^2-1</f>
        <v>0.21000000000000019</v>
      </c>
      <c r="AS52" s="5">
        <f>1.1^2-1</f>
        <v>0.21000000000000019</v>
      </c>
      <c r="AU52" s="5">
        <f>1.1^2-1</f>
        <v>0.21000000000000019</v>
      </c>
      <c r="AW52" s="5">
        <f>1.1^2-1</f>
        <v>0.21000000000000019</v>
      </c>
      <c r="AY52" s="5">
        <f>1.1^2-1</f>
        <v>0.21000000000000019</v>
      </c>
      <c r="BA52" s="5">
        <f>1.1^2-1</f>
        <v>0.21000000000000019</v>
      </c>
    </row>
    <row r="53" spans="1:53" s="5" customFormat="1" x14ac:dyDescent="0.2">
      <c r="B53" s="5">
        <f>1.1-1</f>
        <v>0.10000000000000009</v>
      </c>
      <c r="D53" s="5">
        <f>1.1-1</f>
        <v>0.10000000000000009</v>
      </c>
      <c r="F53" s="5">
        <f>1.1-1</f>
        <v>0.10000000000000009</v>
      </c>
      <c r="H53" s="5">
        <f>1.1-1</f>
        <v>0.10000000000000009</v>
      </c>
      <c r="J53" s="5">
        <f>1.1-1</f>
        <v>0.10000000000000009</v>
      </c>
      <c r="L53" s="5">
        <f>1.1-1</f>
        <v>0.10000000000000009</v>
      </c>
      <c r="N53" s="5">
        <f>1.1-1</f>
        <v>0.10000000000000009</v>
      </c>
      <c r="P53" s="5">
        <f>1.1-1</f>
        <v>0.10000000000000009</v>
      </c>
      <c r="R53" s="5">
        <f>1.1-1</f>
        <v>0.10000000000000009</v>
      </c>
      <c r="T53" s="5">
        <f>1.1-1</f>
        <v>0.10000000000000009</v>
      </c>
      <c r="V53" s="5">
        <f>1.1-1</f>
        <v>0.10000000000000009</v>
      </c>
      <c r="X53" s="5">
        <f>1.1-1</f>
        <v>0.10000000000000009</v>
      </c>
      <c r="Z53" s="5">
        <f>1.1-1</f>
        <v>0.10000000000000009</v>
      </c>
      <c r="AB53" s="5">
        <f>1.1-1</f>
        <v>0.10000000000000009</v>
      </c>
      <c r="AD53" s="5">
        <f>1.1-1</f>
        <v>0.10000000000000009</v>
      </c>
      <c r="AF53" s="5">
        <f>1.1-1</f>
        <v>0.10000000000000009</v>
      </c>
      <c r="AH53" s="5">
        <f>1.1-1</f>
        <v>0.10000000000000009</v>
      </c>
      <c r="AJ53" s="5">
        <f>1.1-1</f>
        <v>0.10000000000000009</v>
      </c>
      <c r="AL53" s="5">
        <f>1.1-1</f>
        <v>0.10000000000000009</v>
      </c>
      <c r="AN53" s="5">
        <f>1.1-1</f>
        <v>0.10000000000000009</v>
      </c>
      <c r="AP53" s="5">
        <f>1.1-1</f>
        <v>0.10000000000000009</v>
      </c>
      <c r="AR53" s="5">
        <f>1.1-1</f>
        <v>0.10000000000000009</v>
      </c>
      <c r="AT53" s="5">
        <f>1.1-1</f>
        <v>0.10000000000000009</v>
      </c>
      <c r="AV53" s="5">
        <f>1.1-1</f>
        <v>0.10000000000000009</v>
      </c>
      <c r="AX53" s="5">
        <f>1.1-1</f>
        <v>0.10000000000000009</v>
      </c>
      <c r="AZ53" s="5">
        <f>1.1-1</f>
        <v>0.10000000000000009</v>
      </c>
    </row>
    <row r="54" spans="1:53" s="5" customFormat="1" x14ac:dyDescent="0.2">
      <c r="A54" s="5">
        <f>1-1</f>
        <v>0</v>
      </c>
      <c r="C54" s="5">
        <f>1-1</f>
        <v>0</v>
      </c>
      <c r="E54" s="5">
        <f>1-1</f>
        <v>0</v>
      </c>
      <c r="G54" s="5">
        <f>1-1</f>
        <v>0</v>
      </c>
      <c r="I54" s="5">
        <f>1-1</f>
        <v>0</v>
      </c>
      <c r="K54" s="5">
        <f>1-1</f>
        <v>0</v>
      </c>
      <c r="M54" s="5">
        <f>1-1</f>
        <v>0</v>
      </c>
      <c r="O54" s="5">
        <f>1-1</f>
        <v>0</v>
      </c>
      <c r="Q54" s="5">
        <f>1-1</f>
        <v>0</v>
      </c>
      <c r="S54" s="5">
        <f>1-1</f>
        <v>0</v>
      </c>
      <c r="U54" s="5">
        <f>1-1</f>
        <v>0</v>
      </c>
      <c r="W54" s="5">
        <f>1-1</f>
        <v>0</v>
      </c>
      <c r="Y54" s="5">
        <f>1-1</f>
        <v>0</v>
      </c>
      <c r="AA54" s="5">
        <f>1-1</f>
        <v>0</v>
      </c>
      <c r="AC54" s="5">
        <f>1-1</f>
        <v>0</v>
      </c>
      <c r="AE54" s="5">
        <f>1-1</f>
        <v>0</v>
      </c>
      <c r="AG54" s="5">
        <f>1-1</f>
        <v>0</v>
      </c>
      <c r="AI54" s="5">
        <f>1-1</f>
        <v>0</v>
      </c>
      <c r="AK54" s="5">
        <f>1-1</f>
        <v>0</v>
      </c>
      <c r="AM54" s="5">
        <f>1-1</f>
        <v>0</v>
      </c>
      <c r="AO54" s="5">
        <f>1-1</f>
        <v>0</v>
      </c>
      <c r="AQ54" s="5">
        <f>1-1</f>
        <v>0</v>
      </c>
      <c r="AS54" s="5">
        <f>1-1</f>
        <v>0</v>
      </c>
      <c r="AU54" s="5">
        <f>1-1</f>
        <v>0</v>
      </c>
      <c r="AW54" s="5">
        <f>1-1</f>
        <v>0</v>
      </c>
      <c r="AY54" s="5">
        <f>1-1</f>
        <v>0</v>
      </c>
      <c r="BA54" s="5">
        <f>1-1</f>
        <v>0</v>
      </c>
    </row>
    <row r="55" spans="1:53" s="5" customFormat="1" x14ac:dyDescent="0.2">
      <c r="B55" s="5">
        <f>1-1/1.1</f>
        <v>9.0909090909090939E-2</v>
      </c>
      <c r="D55" s="5">
        <f>1-1/1.1</f>
        <v>9.0909090909090939E-2</v>
      </c>
      <c r="F55" s="5">
        <f>1-1/1.1</f>
        <v>9.0909090909090939E-2</v>
      </c>
      <c r="H55" s="5">
        <f>1-1/1.1</f>
        <v>9.0909090909090939E-2</v>
      </c>
      <c r="J55" s="5">
        <f>1-1/1.1</f>
        <v>9.0909090909090939E-2</v>
      </c>
      <c r="L55" s="5">
        <f>1-1/1.1</f>
        <v>9.0909090909090939E-2</v>
      </c>
      <c r="N55" s="5">
        <f>1-1/1.1</f>
        <v>9.0909090909090939E-2</v>
      </c>
      <c r="P55" s="5">
        <f>1-1/1.1</f>
        <v>9.0909090909090939E-2</v>
      </c>
      <c r="R55" s="5">
        <f>1-1/1.1</f>
        <v>9.0909090909090939E-2</v>
      </c>
      <c r="T55" s="5">
        <f>1-1/1.1</f>
        <v>9.0909090909090939E-2</v>
      </c>
      <c r="V55" s="5">
        <f>1-1/1.1</f>
        <v>9.0909090909090939E-2</v>
      </c>
      <c r="X55" s="5">
        <f>1-1/1.1</f>
        <v>9.0909090909090939E-2</v>
      </c>
      <c r="Z55" s="5">
        <f>1-1/1.1</f>
        <v>9.0909090909090939E-2</v>
      </c>
      <c r="AB55" s="5">
        <f>1-1/1.1</f>
        <v>9.0909090909090939E-2</v>
      </c>
      <c r="AD55" s="5">
        <f>1-1/1.1</f>
        <v>9.0909090909090939E-2</v>
      </c>
      <c r="AF55" s="5">
        <f>1-1/1.1</f>
        <v>9.0909090909090939E-2</v>
      </c>
      <c r="AH55" s="5">
        <f>1-1/1.1</f>
        <v>9.0909090909090939E-2</v>
      </c>
      <c r="AJ55" s="5">
        <f>1-1/1.1</f>
        <v>9.0909090909090939E-2</v>
      </c>
      <c r="AL55" s="5">
        <f>1-1/1.1</f>
        <v>9.0909090909090939E-2</v>
      </c>
      <c r="AN55" s="5">
        <f>1-1/1.1</f>
        <v>9.0909090909090939E-2</v>
      </c>
      <c r="AP55" s="5">
        <f>1-1/1.1</f>
        <v>9.0909090909090939E-2</v>
      </c>
      <c r="AR55" s="5">
        <f>1-1/1.1</f>
        <v>9.0909090909090939E-2</v>
      </c>
      <c r="AT55" s="5">
        <f>1-1/1.1</f>
        <v>9.0909090909090939E-2</v>
      </c>
      <c r="AV55" s="5">
        <f>1-1/1.1</f>
        <v>9.0909090909090939E-2</v>
      </c>
      <c r="AX55" s="5">
        <f>1-1/1.1</f>
        <v>9.0909090909090939E-2</v>
      </c>
      <c r="AZ55" s="5">
        <f>1-1/1.1</f>
        <v>9.0909090909090939E-2</v>
      </c>
    </row>
    <row r="56" spans="1:53" s="5" customFormat="1" x14ac:dyDescent="0.2">
      <c r="C56" s="5">
        <f>1-1/1.1^2</f>
        <v>0.17355371900826455</v>
      </c>
      <c r="E56" s="5">
        <f>1-1/1.1^2</f>
        <v>0.17355371900826455</v>
      </c>
      <c r="G56" s="5">
        <f>1-1/1.1^2</f>
        <v>0.17355371900826455</v>
      </c>
      <c r="I56" s="5">
        <f>1-1/1.1^2</f>
        <v>0.17355371900826455</v>
      </c>
      <c r="K56" s="5">
        <f>1-1/1.1^2</f>
        <v>0.17355371900826455</v>
      </c>
      <c r="M56" s="5">
        <f>1-1/1.1^2</f>
        <v>0.17355371900826455</v>
      </c>
      <c r="O56" s="5">
        <f>1-1/1.1^2</f>
        <v>0.17355371900826455</v>
      </c>
      <c r="Q56" s="5">
        <f>1-1/1.1^2</f>
        <v>0.17355371900826455</v>
      </c>
      <c r="S56" s="5">
        <f>1-1/1.1^2</f>
        <v>0.17355371900826455</v>
      </c>
      <c r="U56" s="5">
        <f>1-1/1.1^2</f>
        <v>0.17355371900826455</v>
      </c>
      <c r="W56" s="5">
        <f>1-1/1.1^2</f>
        <v>0.17355371900826455</v>
      </c>
      <c r="Y56" s="5">
        <f>1-1/1.1^2</f>
        <v>0.17355371900826455</v>
      </c>
      <c r="AA56" s="5">
        <f>1-1/1.1^2</f>
        <v>0.17355371900826455</v>
      </c>
      <c r="AC56" s="5">
        <f>1-1/1.1^2</f>
        <v>0.17355371900826455</v>
      </c>
      <c r="AE56" s="5">
        <f>1-1/1.1^2</f>
        <v>0.17355371900826455</v>
      </c>
      <c r="AG56" s="5">
        <f>1-1/1.1^2</f>
        <v>0.17355371900826455</v>
      </c>
      <c r="AI56" s="5">
        <f>1-1/1.1^2</f>
        <v>0.17355371900826455</v>
      </c>
      <c r="AK56" s="5">
        <f>1-1/1.1^2</f>
        <v>0.17355371900826455</v>
      </c>
      <c r="AM56" s="5">
        <f>1-1/1.1^2</f>
        <v>0.17355371900826455</v>
      </c>
      <c r="AO56" s="5">
        <f>1-1/1.1^2</f>
        <v>0.17355371900826455</v>
      </c>
      <c r="AQ56" s="5">
        <f>1-1/1.1^2</f>
        <v>0.17355371900826455</v>
      </c>
      <c r="AS56" s="5">
        <f>1-1/1.1^2</f>
        <v>0.17355371900826455</v>
      </c>
      <c r="AU56" s="5">
        <f>1-1/1.1^2</f>
        <v>0.17355371900826455</v>
      </c>
      <c r="AW56" s="5">
        <f>1-1/1.1^2</f>
        <v>0.17355371900826455</v>
      </c>
      <c r="AY56" s="5">
        <f>1-1/1.1^2</f>
        <v>0.17355371900826455</v>
      </c>
      <c r="BA56" s="5">
        <f>1-1/1.1^2</f>
        <v>0.17355371900826455</v>
      </c>
    </row>
    <row r="57" spans="1:53" s="5" customFormat="1" x14ac:dyDescent="0.2">
      <c r="D57" s="5">
        <f>1-1/1.1^3</f>
        <v>0.24868519909842246</v>
      </c>
      <c r="F57" s="5">
        <f>1-1/1.1^3</f>
        <v>0.24868519909842246</v>
      </c>
      <c r="H57" s="5">
        <f>1-1/1.1^3</f>
        <v>0.24868519909842246</v>
      </c>
      <c r="J57" s="5">
        <f>1-1/1.1^3</f>
        <v>0.24868519909842246</v>
      </c>
      <c r="L57" s="5">
        <f>1-1/1.1^3</f>
        <v>0.24868519909842246</v>
      </c>
      <c r="N57" s="5">
        <f>1-1/1.1^3</f>
        <v>0.24868519909842246</v>
      </c>
      <c r="P57" s="5">
        <f>1-1/1.1^3</f>
        <v>0.24868519909842246</v>
      </c>
      <c r="R57" s="5">
        <f>1-1/1.1^3</f>
        <v>0.24868519909842246</v>
      </c>
      <c r="T57" s="5">
        <f>1-1/1.1^3</f>
        <v>0.24868519909842246</v>
      </c>
      <c r="V57" s="5">
        <f>1-1/1.1^3</f>
        <v>0.24868519909842246</v>
      </c>
      <c r="X57" s="5">
        <f>1-1/1.1^3</f>
        <v>0.24868519909842246</v>
      </c>
      <c r="Z57" s="5">
        <f>1-1/1.1^3</f>
        <v>0.24868519909842246</v>
      </c>
      <c r="AB57" s="5">
        <f>1-1/1.1^3</f>
        <v>0.24868519909842246</v>
      </c>
      <c r="AD57" s="5">
        <f>1-1/1.1^3</f>
        <v>0.24868519909842246</v>
      </c>
      <c r="AF57" s="5">
        <f>1-1/1.1^3</f>
        <v>0.24868519909842246</v>
      </c>
      <c r="AH57" s="5">
        <f>1-1/1.1^3</f>
        <v>0.24868519909842246</v>
      </c>
      <c r="AJ57" s="5">
        <f>1-1/1.1^3</f>
        <v>0.24868519909842246</v>
      </c>
      <c r="AL57" s="5">
        <f>1-1/1.1^3</f>
        <v>0.24868519909842246</v>
      </c>
      <c r="AN57" s="5">
        <f>1-1/1.1^3</f>
        <v>0.24868519909842246</v>
      </c>
      <c r="AP57" s="5">
        <f>1-1/1.1^3</f>
        <v>0.24868519909842246</v>
      </c>
      <c r="AR57" s="5">
        <f>1-1/1.1^3</f>
        <v>0.24868519909842246</v>
      </c>
      <c r="AT57" s="5">
        <f>1-1/1.1^3</f>
        <v>0.24868519909842246</v>
      </c>
      <c r="AV57" s="5">
        <f>1-1/1.1^3</f>
        <v>0.24868519909842246</v>
      </c>
      <c r="AX57" s="5">
        <f>1-1/1.1^3</f>
        <v>0.24868519909842246</v>
      </c>
      <c r="AZ57" s="5">
        <f>1-1/1.1^3</f>
        <v>0.24868519909842246</v>
      </c>
    </row>
    <row r="58" spans="1:53" s="5" customFormat="1" x14ac:dyDescent="0.2">
      <c r="E58" s="5">
        <f>1-1/1.1^4</f>
        <v>0.31698654463492948</v>
      </c>
      <c r="G58" s="5">
        <f>1-1/1.1^4</f>
        <v>0.31698654463492948</v>
      </c>
      <c r="I58" s="5">
        <f>1-1/1.1^4</f>
        <v>0.31698654463492948</v>
      </c>
      <c r="K58" s="5">
        <f>1-1/1.1^4</f>
        <v>0.31698654463492948</v>
      </c>
      <c r="M58" s="5">
        <f>1-1/1.1^4</f>
        <v>0.31698654463492948</v>
      </c>
      <c r="O58" s="5">
        <f>1-1/1.1^4</f>
        <v>0.31698654463492948</v>
      </c>
      <c r="Q58" s="5">
        <f>1-1/1.1^4</f>
        <v>0.31698654463492948</v>
      </c>
      <c r="S58" s="5">
        <f>1-1/1.1^4</f>
        <v>0.31698654463492948</v>
      </c>
      <c r="U58" s="5">
        <f>1-1/1.1^4</f>
        <v>0.31698654463492948</v>
      </c>
      <c r="W58" s="5">
        <f>1-1/1.1^4</f>
        <v>0.31698654463492948</v>
      </c>
      <c r="Y58" s="5">
        <f>1-1/1.1^4</f>
        <v>0.31698654463492948</v>
      </c>
      <c r="AA58" s="5">
        <f>1-1/1.1^4</f>
        <v>0.31698654463492948</v>
      </c>
      <c r="AC58" s="5">
        <f>1-1/1.1^4</f>
        <v>0.31698654463492948</v>
      </c>
      <c r="AE58" s="5">
        <f>1-1/1.1^4</f>
        <v>0.31698654463492948</v>
      </c>
      <c r="AG58" s="5">
        <f>1-1/1.1^4</f>
        <v>0.31698654463492948</v>
      </c>
      <c r="AI58" s="5">
        <f>1-1/1.1^4</f>
        <v>0.31698654463492948</v>
      </c>
      <c r="AK58" s="5">
        <f>1-1/1.1^4</f>
        <v>0.31698654463492948</v>
      </c>
      <c r="AM58" s="5">
        <f>1-1/1.1^4</f>
        <v>0.31698654463492948</v>
      </c>
      <c r="AO58" s="5">
        <f>1-1/1.1^4</f>
        <v>0.31698654463492948</v>
      </c>
      <c r="AQ58" s="5">
        <f>1-1/1.1^4</f>
        <v>0.31698654463492948</v>
      </c>
      <c r="AS58" s="5">
        <f>1-1/1.1^4</f>
        <v>0.31698654463492948</v>
      </c>
      <c r="AU58" s="5">
        <f>1-1/1.1^4</f>
        <v>0.31698654463492948</v>
      </c>
      <c r="AW58" s="5">
        <f>1-1/1.1^4</f>
        <v>0.31698654463492948</v>
      </c>
      <c r="AY58" s="5">
        <f>1-1/1.1^4</f>
        <v>0.31698654463492948</v>
      </c>
      <c r="BA58" s="5">
        <f>1-1/1.1^4</f>
        <v>0.31698654463492948</v>
      </c>
    </row>
    <row r="59" spans="1:53" s="5" customFormat="1" x14ac:dyDescent="0.2">
      <c r="F59" s="5">
        <f>1-1/1.1^5</f>
        <v>0.37907867694084507</v>
      </c>
      <c r="H59" s="5">
        <f>1-1/1.1^5</f>
        <v>0.37907867694084507</v>
      </c>
      <c r="J59" s="5">
        <f>1-1/1.1^5</f>
        <v>0.37907867694084507</v>
      </c>
      <c r="L59" s="5">
        <f>1-1/1.1^5</f>
        <v>0.37907867694084507</v>
      </c>
      <c r="N59" s="5">
        <f>1-1/1.1^5</f>
        <v>0.37907867694084507</v>
      </c>
      <c r="P59" s="5">
        <f>1-1/1.1^5</f>
        <v>0.37907867694084507</v>
      </c>
      <c r="R59" s="5">
        <f>1-1/1.1^5</f>
        <v>0.37907867694084507</v>
      </c>
      <c r="T59" s="5">
        <f>1-1/1.1^5</f>
        <v>0.37907867694084507</v>
      </c>
      <c r="V59" s="5">
        <f>1-1/1.1^5</f>
        <v>0.37907867694084507</v>
      </c>
      <c r="X59" s="5">
        <f>1-1/1.1^5</f>
        <v>0.37907867694084507</v>
      </c>
      <c r="Z59" s="5">
        <f>1-1/1.1^5</f>
        <v>0.37907867694084507</v>
      </c>
      <c r="AB59" s="5">
        <f>1-1/1.1^5</f>
        <v>0.37907867694084507</v>
      </c>
      <c r="AD59" s="5">
        <f>1-1/1.1^5</f>
        <v>0.37907867694084507</v>
      </c>
      <c r="AF59" s="5">
        <f>1-1/1.1^5</f>
        <v>0.37907867694084507</v>
      </c>
      <c r="AH59" s="5">
        <f>1-1/1.1^5</f>
        <v>0.37907867694084507</v>
      </c>
      <c r="AJ59" s="5">
        <f>1-1/1.1^5</f>
        <v>0.37907867694084507</v>
      </c>
      <c r="AL59" s="5">
        <f>1-1/1.1^5</f>
        <v>0.37907867694084507</v>
      </c>
      <c r="AN59" s="5">
        <f>1-1/1.1^5</f>
        <v>0.37907867694084507</v>
      </c>
      <c r="AP59" s="5">
        <f>1-1/1.1^5</f>
        <v>0.37907867694084507</v>
      </c>
      <c r="AR59" s="5">
        <f>1-1/1.1^5</f>
        <v>0.37907867694084507</v>
      </c>
      <c r="AT59" s="5">
        <f>1-1/1.1^5</f>
        <v>0.37907867694084507</v>
      </c>
      <c r="AV59" s="5">
        <f>1-1/1.1^5</f>
        <v>0.37907867694084507</v>
      </c>
      <c r="AX59" s="5">
        <f>1-1/1.1^5</f>
        <v>0.37907867694084507</v>
      </c>
      <c r="AZ59" s="5">
        <f>1-1/1.1^5</f>
        <v>0.37907867694084507</v>
      </c>
    </row>
    <row r="60" spans="1:53" s="5" customFormat="1" x14ac:dyDescent="0.2">
      <c r="G60" s="5">
        <f>1-1/1.1^6</f>
        <v>0.43552606994622278</v>
      </c>
      <c r="I60" s="5">
        <f>1-1/1.1^6</f>
        <v>0.43552606994622278</v>
      </c>
      <c r="K60" s="5">
        <f>1-1/1.1^6</f>
        <v>0.43552606994622278</v>
      </c>
      <c r="M60" s="5">
        <f>1-1/1.1^6</f>
        <v>0.43552606994622278</v>
      </c>
      <c r="O60" s="5">
        <f>1-1/1.1^6</f>
        <v>0.43552606994622278</v>
      </c>
      <c r="Q60" s="5">
        <f>1-1/1.1^6</f>
        <v>0.43552606994622278</v>
      </c>
      <c r="S60" s="5">
        <f>1-1/1.1^6</f>
        <v>0.43552606994622278</v>
      </c>
      <c r="U60" s="5">
        <f>1-1/1.1^6</f>
        <v>0.43552606994622278</v>
      </c>
      <c r="W60" s="5">
        <f>1-1/1.1^6</f>
        <v>0.43552606994622278</v>
      </c>
      <c r="Y60" s="5">
        <f>1-1/1.1^6</f>
        <v>0.43552606994622278</v>
      </c>
      <c r="AA60" s="5">
        <f>1-1/1.1^6</f>
        <v>0.43552606994622278</v>
      </c>
      <c r="AC60" s="5">
        <f>1-1/1.1^6</f>
        <v>0.43552606994622278</v>
      </c>
      <c r="AE60" s="5">
        <f>1-1/1.1^6</f>
        <v>0.43552606994622278</v>
      </c>
      <c r="AG60" s="5">
        <f>1-1/1.1^6</f>
        <v>0.43552606994622278</v>
      </c>
      <c r="AI60" s="5">
        <f>1-1/1.1^6</f>
        <v>0.43552606994622278</v>
      </c>
      <c r="AK60" s="5">
        <f>1-1/1.1^6</f>
        <v>0.43552606994622278</v>
      </c>
      <c r="AM60" s="5">
        <f>1-1/1.1^6</f>
        <v>0.43552606994622278</v>
      </c>
      <c r="AO60" s="5">
        <f>1-1/1.1^6</f>
        <v>0.43552606994622278</v>
      </c>
      <c r="AQ60" s="5">
        <f>1-1/1.1^6</f>
        <v>0.43552606994622278</v>
      </c>
      <c r="AS60" s="5">
        <f>1-1/1.1^6</f>
        <v>0.43552606994622278</v>
      </c>
      <c r="AU60" s="5">
        <f>1-1/1.1^6</f>
        <v>0.43552606994622278</v>
      </c>
      <c r="AW60" s="5">
        <f>1-1/1.1^6</f>
        <v>0.43552606994622278</v>
      </c>
      <c r="AY60" s="5">
        <f>1-1/1.1^6</f>
        <v>0.43552606994622278</v>
      </c>
      <c r="BA60" s="5">
        <f>1-1/1.1^6</f>
        <v>0.43552606994622278</v>
      </c>
    </row>
    <row r="61" spans="1:53" s="5" customFormat="1" x14ac:dyDescent="0.2">
      <c r="H61" s="5">
        <f>1-1/1.1^7</f>
        <v>0.48684188176929355</v>
      </c>
      <c r="J61" s="5">
        <f>1-1/1.1^7</f>
        <v>0.48684188176929355</v>
      </c>
      <c r="L61" s="5">
        <f>1-1/1.1^7</f>
        <v>0.48684188176929355</v>
      </c>
      <c r="N61" s="5">
        <f>1-1/1.1^7</f>
        <v>0.48684188176929355</v>
      </c>
      <c r="P61" s="5">
        <f>1-1/1.1^7</f>
        <v>0.48684188176929355</v>
      </c>
      <c r="R61" s="5">
        <f>1-1/1.1^7</f>
        <v>0.48684188176929355</v>
      </c>
      <c r="T61" s="5">
        <f>1-1/1.1^7</f>
        <v>0.48684188176929355</v>
      </c>
      <c r="V61" s="5">
        <f>1-1/1.1^7</f>
        <v>0.48684188176929355</v>
      </c>
      <c r="X61" s="5">
        <f>1-1/1.1^7</f>
        <v>0.48684188176929355</v>
      </c>
      <c r="Z61" s="5">
        <f>1-1/1.1^7</f>
        <v>0.48684188176929355</v>
      </c>
      <c r="AB61" s="5">
        <f>1-1/1.1^7</f>
        <v>0.48684188176929355</v>
      </c>
      <c r="AD61" s="5">
        <f>1-1/1.1^7</f>
        <v>0.48684188176929355</v>
      </c>
      <c r="AF61" s="5">
        <f>1-1/1.1^7</f>
        <v>0.48684188176929355</v>
      </c>
      <c r="AH61" s="5">
        <f>1-1/1.1^7</f>
        <v>0.48684188176929355</v>
      </c>
      <c r="AJ61" s="5">
        <f>1-1/1.1^7</f>
        <v>0.48684188176929355</v>
      </c>
      <c r="AL61" s="5">
        <f>1-1/1.1^7</f>
        <v>0.48684188176929355</v>
      </c>
      <c r="AN61" s="5">
        <f>1-1/1.1^7</f>
        <v>0.48684188176929355</v>
      </c>
      <c r="AP61" s="5">
        <f>1-1/1.1^7</f>
        <v>0.48684188176929355</v>
      </c>
      <c r="AR61" s="5">
        <f>1-1/1.1^7</f>
        <v>0.48684188176929355</v>
      </c>
      <c r="AT61" s="5">
        <f>1-1/1.1^7</f>
        <v>0.48684188176929355</v>
      </c>
      <c r="AV61" s="5">
        <f>1-1/1.1^7</f>
        <v>0.48684188176929355</v>
      </c>
      <c r="AX61" s="5">
        <f>1-1/1.1^7</f>
        <v>0.48684188176929355</v>
      </c>
      <c r="AZ61" s="5">
        <f>1-1/1.1^7</f>
        <v>0.48684188176929355</v>
      </c>
    </row>
    <row r="62" spans="1:53" s="5" customFormat="1" x14ac:dyDescent="0.2">
      <c r="I62" s="5">
        <f>1-1/1.1^8</f>
        <v>0.53349261979026685</v>
      </c>
      <c r="K62" s="5">
        <f>1-1/1.1^8</f>
        <v>0.53349261979026685</v>
      </c>
      <c r="M62" s="5">
        <f>1-1/1.1^8</f>
        <v>0.53349261979026685</v>
      </c>
      <c r="O62" s="5">
        <f>1-1/1.1^8</f>
        <v>0.53349261979026685</v>
      </c>
      <c r="Q62" s="5">
        <f>1-1/1.1^8</f>
        <v>0.53349261979026685</v>
      </c>
      <c r="S62" s="5">
        <f>1-1/1.1^8</f>
        <v>0.53349261979026685</v>
      </c>
      <c r="U62" s="5">
        <f>1-1/1.1^8</f>
        <v>0.53349261979026685</v>
      </c>
      <c r="W62" s="5">
        <f>1-1/1.1^8</f>
        <v>0.53349261979026685</v>
      </c>
      <c r="Y62" s="5">
        <f>1-1/1.1^8</f>
        <v>0.53349261979026685</v>
      </c>
      <c r="AA62" s="5">
        <f>1-1/1.1^8</f>
        <v>0.53349261979026685</v>
      </c>
      <c r="AC62" s="5">
        <f>1-1/1.1^8</f>
        <v>0.53349261979026685</v>
      </c>
      <c r="AE62" s="5">
        <f>1-1/1.1^8</f>
        <v>0.53349261979026685</v>
      </c>
      <c r="AG62" s="5">
        <f>1-1/1.1^8</f>
        <v>0.53349261979026685</v>
      </c>
      <c r="AI62" s="5">
        <f>1-1/1.1^8</f>
        <v>0.53349261979026685</v>
      </c>
      <c r="AK62" s="5">
        <f>1-1/1.1^8</f>
        <v>0.53349261979026685</v>
      </c>
      <c r="AM62" s="5">
        <f>1-1/1.1^8</f>
        <v>0.53349261979026685</v>
      </c>
      <c r="AO62" s="5">
        <f>1-1/1.1^8</f>
        <v>0.53349261979026685</v>
      </c>
      <c r="AQ62" s="5">
        <f>1-1/1.1^8</f>
        <v>0.53349261979026685</v>
      </c>
      <c r="AS62" s="5">
        <f>1-1/1.1^8</f>
        <v>0.53349261979026685</v>
      </c>
      <c r="AU62" s="5">
        <f>1-1/1.1^8</f>
        <v>0.53349261979026685</v>
      </c>
      <c r="AW62" s="5">
        <f>1-1/1.1^8</f>
        <v>0.53349261979026685</v>
      </c>
      <c r="AY62" s="5">
        <f>1-1/1.1^8</f>
        <v>0.53349261979026685</v>
      </c>
      <c r="BA62" s="5">
        <f>1-1/1.1^8</f>
        <v>0.53349261979026685</v>
      </c>
    </row>
    <row r="63" spans="1:53" s="5" customFormat="1" x14ac:dyDescent="0.2">
      <c r="J63" s="5">
        <f>1-1/1.1^9</f>
        <v>0.57590238162751528</v>
      </c>
      <c r="L63" s="5">
        <f>1-1/1.1^9</f>
        <v>0.57590238162751528</v>
      </c>
      <c r="N63" s="5">
        <f>1-1/1.1^9</f>
        <v>0.57590238162751528</v>
      </c>
      <c r="P63" s="5">
        <f>1-1/1.1^9</f>
        <v>0.57590238162751528</v>
      </c>
      <c r="R63" s="5">
        <f>1-1/1.1^9</f>
        <v>0.57590238162751528</v>
      </c>
      <c r="T63" s="5">
        <f>1-1/1.1^9</f>
        <v>0.57590238162751528</v>
      </c>
      <c r="V63" s="5">
        <f>1-1/1.1^9</f>
        <v>0.57590238162751528</v>
      </c>
      <c r="X63" s="5">
        <f>1-1/1.1^9</f>
        <v>0.57590238162751528</v>
      </c>
      <c r="Z63" s="5">
        <f>1-1/1.1^9</f>
        <v>0.57590238162751528</v>
      </c>
      <c r="AB63" s="5">
        <f>1-1/1.1^9</f>
        <v>0.57590238162751528</v>
      </c>
      <c r="AD63" s="5">
        <f>1-1/1.1^9</f>
        <v>0.57590238162751528</v>
      </c>
      <c r="AF63" s="5">
        <f>1-1/1.1^9</f>
        <v>0.57590238162751528</v>
      </c>
      <c r="AH63" s="5">
        <f>1-1/1.1^9</f>
        <v>0.57590238162751528</v>
      </c>
      <c r="AJ63" s="5">
        <f>1-1/1.1^9</f>
        <v>0.57590238162751528</v>
      </c>
      <c r="AL63" s="5">
        <f>1-1/1.1^9</f>
        <v>0.57590238162751528</v>
      </c>
      <c r="AN63" s="5">
        <f>1-1/1.1^9</f>
        <v>0.57590238162751528</v>
      </c>
      <c r="AP63" s="5">
        <f>1-1/1.1^9</f>
        <v>0.57590238162751528</v>
      </c>
      <c r="AR63" s="5">
        <f>1-1/1.1^9</f>
        <v>0.57590238162751528</v>
      </c>
      <c r="AT63" s="5">
        <f>1-1/1.1^9</f>
        <v>0.57590238162751528</v>
      </c>
      <c r="AV63" s="5">
        <f>1-1/1.1^9</f>
        <v>0.57590238162751528</v>
      </c>
      <c r="AX63" s="5">
        <f>1-1/1.1^9</f>
        <v>0.57590238162751528</v>
      </c>
      <c r="AZ63" s="5">
        <f>1-1/1.1^9</f>
        <v>0.57590238162751528</v>
      </c>
    </row>
    <row r="64" spans="1:53" s="5" customFormat="1" x14ac:dyDescent="0.2">
      <c r="K64" s="5">
        <f>1-1/1.1^10</f>
        <v>0.61445671057046858</v>
      </c>
      <c r="M64" s="5">
        <f>1-1/1.1^10</f>
        <v>0.61445671057046858</v>
      </c>
      <c r="O64" s="5">
        <f>1-1/1.1^10</f>
        <v>0.61445671057046858</v>
      </c>
      <c r="Q64" s="5">
        <f>1-1/1.1^10</f>
        <v>0.61445671057046858</v>
      </c>
      <c r="S64" s="5">
        <f>1-1/1.1^10</f>
        <v>0.61445671057046858</v>
      </c>
      <c r="U64" s="5">
        <f>1-1/1.1^10</f>
        <v>0.61445671057046858</v>
      </c>
      <c r="W64" s="5">
        <f>1-1/1.1^10</f>
        <v>0.61445671057046858</v>
      </c>
      <c r="Y64" s="5">
        <f>1-1/1.1^10</f>
        <v>0.61445671057046858</v>
      </c>
      <c r="AA64" s="5">
        <f>1-1/1.1^10</f>
        <v>0.61445671057046858</v>
      </c>
      <c r="AC64" s="5">
        <f>1-1/1.1^10</f>
        <v>0.61445671057046858</v>
      </c>
      <c r="AE64" s="5">
        <f>1-1/1.1^10</f>
        <v>0.61445671057046858</v>
      </c>
      <c r="AG64" s="5">
        <f>1-1/1.1^10</f>
        <v>0.61445671057046858</v>
      </c>
      <c r="AI64" s="5">
        <f>1-1/1.1^10</f>
        <v>0.61445671057046858</v>
      </c>
      <c r="AK64" s="5">
        <f>1-1/1.1^10</f>
        <v>0.61445671057046858</v>
      </c>
      <c r="AM64" s="5">
        <f>1-1/1.1^10</f>
        <v>0.61445671057046858</v>
      </c>
      <c r="AO64" s="5">
        <f>1-1/1.1^10</f>
        <v>0.61445671057046858</v>
      </c>
      <c r="AQ64" s="5">
        <f>1-1/1.1^10</f>
        <v>0.61445671057046858</v>
      </c>
      <c r="AS64" s="5">
        <f>1-1/1.1^10</f>
        <v>0.61445671057046858</v>
      </c>
      <c r="AU64" s="5">
        <f>1-1/1.1^10</f>
        <v>0.61445671057046858</v>
      </c>
      <c r="AW64" s="5">
        <f>1-1/1.1^10</f>
        <v>0.61445671057046858</v>
      </c>
      <c r="AY64" s="5">
        <f>1-1/1.1^10</f>
        <v>0.61445671057046858</v>
      </c>
      <c r="BA64" s="5">
        <f>1-1/1.1^10</f>
        <v>0.61445671057046858</v>
      </c>
    </row>
    <row r="65" spans="12:53" s="5" customFormat="1" x14ac:dyDescent="0.2">
      <c r="L65" s="5">
        <f>1-1/1.1^11</f>
        <v>0.6495061005186078</v>
      </c>
      <c r="N65" s="5">
        <f>1-1/1.1^11</f>
        <v>0.6495061005186078</v>
      </c>
      <c r="P65" s="5">
        <f>1-1/1.1^11</f>
        <v>0.6495061005186078</v>
      </c>
      <c r="R65" s="5">
        <f>1-1/1.1^11</f>
        <v>0.6495061005186078</v>
      </c>
      <c r="T65" s="5">
        <f>1-1/1.1^11</f>
        <v>0.6495061005186078</v>
      </c>
      <c r="V65" s="5">
        <f>1-1/1.1^11</f>
        <v>0.6495061005186078</v>
      </c>
      <c r="X65" s="5">
        <f>1-1/1.1^11</f>
        <v>0.6495061005186078</v>
      </c>
      <c r="Z65" s="5">
        <f>1-1/1.1^11</f>
        <v>0.6495061005186078</v>
      </c>
      <c r="AB65" s="5">
        <f>1-1/1.1^11</f>
        <v>0.6495061005186078</v>
      </c>
      <c r="AD65" s="5">
        <f>1-1/1.1^11</f>
        <v>0.6495061005186078</v>
      </c>
      <c r="AF65" s="5">
        <f>1-1/1.1^11</f>
        <v>0.6495061005186078</v>
      </c>
      <c r="AH65" s="5">
        <f>1-1/1.1^11</f>
        <v>0.6495061005186078</v>
      </c>
      <c r="AJ65" s="5">
        <f>1-1/1.1^11</f>
        <v>0.6495061005186078</v>
      </c>
      <c r="AL65" s="5">
        <f>1-1/1.1^11</f>
        <v>0.6495061005186078</v>
      </c>
      <c r="AN65" s="5">
        <f>1-1/1.1^11</f>
        <v>0.6495061005186078</v>
      </c>
      <c r="AP65" s="5">
        <f>1-1/1.1^11</f>
        <v>0.6495061005186078</v>
      </c>
      <c r="AR65" s="5">
        <f>1-1/1.1^11</f>
        <v>0.6495061005186078</v>
      </c>
      <c r="AT65" s="5">
        <f>1-1/1.1^11</f>
        <v>0.6495061005186078</v>
      </c>
      <c r="AV65" s="5">
        <f>1-1/1.1^11</f>
        <v>0.6495061005186078</v>
      </c>
      <c r="AX65" s="5">
        <f>1-1/1.1^11</f>
        <v>0.6495061005186078</v>
      </c>
      <c r="AZ65" s="5">
        <f>1-1/1.1^11</f>
        <v>0.6495061005186078</v>
      </c>
    </row>
    <row r="66" spans="12:53" s="5" customFormat="1" x14ac:dyDescent="0.2">
      <c r="M66" s="5">
        <f>1-1/1.1^12</f>
        <v>0.68136918228964349</v>
      </c>
      <c r="O66" s="5">
        <f>1-1/1.1^12</f>
        <v>0.68136918228964349</v>
      </c>
      <c r="Q66" s="5">
        <f>1-1/1.1^12</f>
        <v>0.68136918228964349</v>
      </c>
      <c r="S66" s="5">
        <f>1-1/1.1^12</f>
        <v>0.68136918228964349</v>
      </c>
      <c r="U66" s="5">
        <f>1-1/1.1^12</f>
        <v>0.68136918228964349</v>
      </c>
      <c r="W66" s="5">
        <f>1-1/1.1^12</f>
        <v>0.68136918228964349</v>
      </c>
      <c r="Y66" s="5">
        <f>1-1/1.1^12</f>
        <v>0.68136918228964349</v>
      </c>
      <c r="AA66" s="5">
        <f>1-1/1.1^12</f>
        <v>0.68136918228964349</v>
      </c>
      <c r="AC66" s="5">
        <f>1-1/1.1^12</f>
        <v>0.68136918228964349</v>
      </c>
      <c r="AE66" s="5">
        <f>1-1/1.1^12</f>
        <v>0.68136918228964349</v>
      </c>
      <c r="AG66" s="5">
        <f>1-1/1.1^12</f>
        <v>0.68136918228964349</v>
      </c>
      <c r="AI66" s="5">
        <f>1-1/1.1^12</f>
        <v>0.68136918228964349</v>
      </c>
      <c r="AK66" s="5">
        <f>1-1/1.1^12</f>
        <v>0.68136918228964349</v>
      </c>
      <c r="AM66" s="5">
        <f>1-1/1.1^12</f>
        <v>0.68136918228964349</v>
      </c>
      <c r="AO66" s="5">
        <f>1-1/1.1^12</f>
        <v>0.68136918228964349</v>
      </c>
      <c r="AQ66" s="5">
        <f>1-1/1.1^12</f>
        <v>0.68136918228964349</v>
      </c>
      <c r="AS66" s="5">
        <f>1-1/1.1^12</f>
        <v>0.68136918228964349</v>
      </c>
      <c r="AU66" s="5">
        <f>1-1/1.1^12</f>
        <v>0.68136918228964349</v>
      </c>
      <c r="AW66" s="5">
        <f>1-1/1.1^12</f>
        <v>0.68136918228964349</v>
      </c>
      <c r="AY66" s="5">
        <f>1-1/1.1^12</f>
        <v>0.68136918228964349</v>
      </c>
      <c r="BA66" s="5">
        <f>1-1/1.1^12</f>
        <v>0.68136918228964349</v>
      </c>
    </row>
    <row r="67" spans="12:53" s="5" customFormat="1" x14ac:dyDescent="0.2">
      <c r="N67" s="5">
        <f>1-1/1.1^13</f>
        <v>0.71033562026331221</v>
      </c>
      <c r="P67" s="5">
        <f>1-1/1.1^13</f>
        <v>0.71033562026331221</v>
      </c>
      <c r="R67" s="5">
        <f>1-1/1.1^13</f>
        <v>0.71033562026331221</v>
      </c>
      <c r="T67" s="5">
        <f>1-1/1.1^13</f>
        <v>0.71033562026331221</v>
      </c>
      <c r="V67" s="5">
        <f>1-1/1.1^13</f>
        <v>0.71033562026331221</v>
      </c>
      <c r="X67" s="5">
        <f>1-1/1.1^13</f>
        <v>0.71033562026331221</v>
      </c>
      <c r="Z67" s="5">
        <f>1-1/1.1^13</f>
        <v>0.71033562026331221</v>
      </c>
      <c r="AB67" s="5">
        <f>1-1/1.1^13</f>
        <v>0.71033562026331221</v>
      </c>
      <c r="AD67" s="5">
        <f>1-1/1.1^13</f>
        <v>0.71033562026331221</v>
      </c>
      <c r="AF67" s="5">
        <f>1-1/1.1^13</f>
        <v>0.71033562026331221</v>
      </c>
      <c r="AH67" s="5">
        <f>1-1/1.1^13</f>
        <v>0.71033562026331221</v>
      </c>
      <c r="AJ67" s="5">
        <f>1-1/1.1^13</f>
        <v>0.71033562026331221</v>
      </c>
      <c r="AL67" s="5">
        <f>1-1/1.1^13</f>
        <v>0.71033562026331221</v>
      </c>
      <c r="AN67" s="5">
        <f>1-1/1.1^13</f>
        <v>0.71033562026331221</v>
      </c>
      <c r="AP67" s="5">
        <f>1-1/1.1^13</f>
        <v>0.71033562026331221</v>
      </c>
      <c r="AR67" s="5">
        <f>1-1/1.1^13</f>
        <v>0.71033562026331221</v>
      </c>
      <c r="AT67" s="5">
        <f>1-1/1.1^13</f>
        <v>0.71033562026331221</v>
      </c>
      <c r="AV67" s="5">
        <f>1-1/1.1^13</f>
        <v>0.71033562026331221</v>
      </c>
      <c r="AX67" s="5">
        <f>1-1/1.1^13</f>
        <v>0.71033562026331221</v>
      </c>
      <c r="AZ67" s="5">
        <f>1-1/1.1^13</f>
        <v>0.71033562026331221</v>
      </c>
    </row>
    <row r="68" spans="12:53" s="5" customFormat="1" x14ac:dyDescent="0.2">
      <c r="O68" s="5">
        <f>1-1/1.1^14</f>
        <v>0.73666874569392027</v>
      </c>
      <c r="Q68" s="5">
        <f>1-1/1.1^14</f>
        <v>0.73666874569392027</v>
      </c>
      <c r="S68" s="5">
        <f>1-1/1.1^14</f>
        <v>0.73666874569392027</v>
      </c>
      <c r="U68" s="5">
        <f>1-1/1.1^14</f>
        <v>0.73666874569392027</v>
      </c>
      <c r="W68" s="5">
        <f>1-1/1.1^14</f>
        <v>0.73666874569392027</v>
      </c>
      <c r="Y68" s="5">
        <f>1-1/1.1^14</f>
        <v>0.73666874569392027</v>
      </c>
      <c r="AA68" s="5">
        <f>1-1/1.1^14</f>
        <v>0.73666874569392027</v>
      </c>
      <c r="AC68" s="5">
        <f>1-1/1.1^14</f>
        <v>0.73666874569392027</v>
      </c>
      <c r="AE68" s="5">
        <f>1-1/1.1^14</f>
        <v>0.73666874569392027</v>
      </c>
      <c r="AG68" s="5">
        <f>1-1/1.1^14</f>
        <v>0.73666874569392027</v>
      </c>
      <c r="AI68" s="5">
        <f>1-1/1.1^14</f>
        <v>0.73666874569392027</v>
      </c>
      <c r="AK68" s="5">
        <f>1-1/1.1^14</f>
        <v>0.73666874569392027</v>
      </c>
      <c r="AM68" s="5">
        <f>1-1/1.1^14</f>
        <v>0.73666874569392027</v>
      </c>
      <c r="AO68" s="5">
        <f>1-1/1.1^14</f>
        <v>0.73666874569392027</v>
      </c>
      <c r="AQ68" s="5">
        <f>1-1/1.1^14</f>
        <v>0.73666874569392027</v>
      </c>
      <c r="AS68" s="5">
        <f>1-1/1.1^14</f>
        <v>0.73666874569392027</v>
      </c>
      <c r="AU68" s="5">
        <f>1-1/1.1^14</f>
        <v>0.73666874569392027</v>
      </c>
      <c r="AW68" s="5">
        <f>1-1/1.1^14</f>
        <v>0.73666874569392027</v>
      </c>
      <c r="AY68" s="5">
        <f>1-1/1.1^14</f>
        <v>0.73666874569392027</v>
      </c>
      <c r="BA68" s="5">
        <f>1-1/1.1^14</f>
        <v>0.73666874569392027</v>
      </c>
    </row>
    <row r="69" spans="12:53" x14ac:dyDescent="0.2">
      <c r="O69" s="5"/>
      <c r="P69">
        <f>1-1/1.1^15</f>
        <v>0.76060795063083664</v>
      </c>
      <c r="R69">
        <f>1-1/1.1^15</f>
        <v>0.76060795063083664</v>
      </c>
      <c r="T69">
        <f>1-1/1.1^15</f>
        <v>0.76060795063083664</v>
      </c>
      <c r="U69" s="5"/>
      <c r="V69">
        <f>1-1/1.1^15</f>
        <v>0.76060795063083664</v>
      </c>
      <c r="X69">
        <f>1-1/1.1^15</f>
        <v>0.76060795063083664</v>
      </c>
      <c r="Z69">
        <f>1-1/1.1^15</f>
        <v>0.76060795063083664</v>
      </c>
      <c r="AA69" s="5"/>
      <c r="AB69">
        <f>1-1/1.1^15</f>
        <v>0.76060795063083664</v>
      </c>
      <c r="AD69">
        <f>1-1/1.1^15</f>
        <v>0.76060795063083664</v>
      </c>
      <c r="AF69">
        <f>1-1/1.1^15</f>
        <v>0.76060795063083664</v>
      </c>
      <c r="AG69" s="5"/>
      <c r="AH69">
        <f>1-1/1.1^15</f>
        <v>0.76060795063083664</v>
      </c>
      <c r="AJ69">
        <f>1-1/1.1^15</f>
        <v>0.76060795063083664</v>
      </c>
      <c r="AL69">
        <f>1-1/1.1^15</f>
        <v>0.76060795063083664</v>
      </c>
      <c r="AM69" s="5"/>
      <c r="AN69">
        <f>1-1/1.1^15</f>
        <v>0.76060795063083664</v>
      </c>
      <c r="AP69">
        <f>1-1/1.1^15</f>
        <v>0.76060795063083664</v>
      </c>
      <c r="AR69">
        <f>1-1/1.1^15</f>
        <v>0.76060795063083664</v>
      </c>
      <c r="AS69" s="5"/>
      <c r="AT69">
        <f>1-1/1.1^15</f>
        <v>0.76060795063083664</v>
      </c>
      <c r="AV69">
        <f>1-1/1.1^15</f>
        <v>0.76060795063083664</v>
      </c>
      <c r="AX69">
        <f>1-1/1.1^15</f>
        <v>0.76060795063083664</v>
      </c>
      <c r="AY69" s="5"/>
      <c r="AZ69">
        <f>1-1/1.1^15</f>
        <v>0.76060795063083664</v>
      </c>
    </row>
    <row r="70" spans="12:53" x14ac:dyDescent="0.2">
      <c r="Q70">
        <f>1-1/1.1^16</f>
        <v>0.78237086420985147</v>
      </c>
      <c r="S70">
        <f>1-1/1.1^16</f>
        <v>0.78237086420985147</v>
      </c>
      <c r="U70">
        <f>1-1/1.1^16</f>
        <v>0.78237086420985147</v>
      </c>
      <c r="W70">
        <f>1-1/1.1^16</f>
        <v>0.78237086420985147</v>
      </c>
      <c r="Y70">
        <f>1-1/1.1^16</f>
        <v>0.78237086420985147</v>
      </c>
      <c r="AA70">
        <f>1-1/1.1^16</f>
        <v>0.78237086420985147</v>
      </c>
      <c r="AC70">
        <f>1-1/1.1^16</f>
        <v>0.78237086420985147</v>
      </c>
      <c r="AE70">
        <f>1-1/1.1^16</f>
        <v>0.78237086420985147</v>
      </c>
      <c r="AG70">
        <f>1-1/1.1^16</f>
        <v>0.78237086420985147</v>
      </c>
      <c r="AI70">
        <f>1-1/1.1^16</f>
        <v>0.78237086420985147</v>
      </c>
      <c r="AK70">
        <f>1-1/1.1^16</f>
        <v>0.78237086420985147</v>
      </c>
      <c r="AM70">
        <f>1-1/1.1^16</f>
        <v>0.78237086420985147</v>
      </c>
      <c r="AO70">
        <f>1-1/1.1^16</f>
        <v>0.78237086420985147</v>
      </c>
      <c r="AQ70">
        <f>1-1/1.1^16</f>
        <v>0.78237086420985147</v>
      </c>
      <c r="AS70">
        <f>1-1/1.1^16</f>
        <v>0.78237086420985147</v>
      </c>
      <c r="AU70">
        <f>1-1/1.1^16</f>
        <v>0.78237086420985147</v>
      </c>
      <c r="AW70">
        <f>1-1/1.1^16</f>
        <v>0.78237086420985147</v>
      </c>
      <c r="AY70">
        <f>1-1/1.1^16</f>
        <v>0.78237086420985147</v>
      </c>
      <c r="BA70">
        <f>1-1/1.1^16</f>
        <v>0.78237086420985147</v>
      </c>
    </row>
    <row r="71" spans="12:53" x14ac:dyDescent="0.2">
      <c r="R71">
        <f>1-1/1.1^17</f>
        <v>0.80215533109986503</v>
      </c>
      <c r="T71">
        <f>1-1/1.1^17</f>
        <v>0.80215533109986503</v>
      </c>
      <c r="V71">
        <f>1-1/1.1^17</f>
        <v>0.80215533109986503</v>
      </c>
      <c r="X71">
        <f>1-1/1.1^17</f>
        <v>0.80215533109986503</v>
      </c>
      <c r="Z71">
        <f>1-1/1.1^17</f>
        <v>0.80215533109986503</v>
      </c>
      <c r="AB71">
        <f>1-1/1.1^17</f>
        <v>0.80215533109986503</v>
      </c>
      <c r="AD71">
        <f>1-1/1.1^17</f>
        <v>0.80215533109986503</v>
      </c>
      <c r="AF71">
        <f>1-1/1.1^17</f>
        <v>0.80215533109986503</v>
      </c>
      <c r="AH71">
        <f>1-1/1.1^17</f>
        <v>0.80215533109986503</v>
      </c>
      <c r="AJ71">
        <f>1-1/1.1^17</f>
        <v>0.80215533109986503</v>
      </c>
      <c r="AL71">
        <f>1-1/1.1^17</f>
        <v>0.80215533109986503</v>
      </c>
      <c r="AN71">
        <f>1-1/1.1^17</f>
        <v>0.80215533109986503</v>
      </c>
      <c r="AP71">
        <f>1-1/1.1^17</f>
        <v>0.80215533109986503</v>
      </c>
      <c r="AR71">
        <f>1-1/1.1^17</f>
        <v>0.80215533109986503</v>
      </c>
      <c r="AT71">
        <f>1-1/1.1^17</f>
        <v>0.80215533109986503</v>
      </c>
      <c r="AV71">
        <f>1-1/1.1^17</f>
        <v>0.80215533109986503</v>
      </c>
      <c r="AX71">
        <f>1-1/1.1^17</f>
        <v>0.80215533109986503</v>
      </c>
      <c r="AZ71">
        <f>1-1/1.1^17</f>
        <v>0.80215533109986503</v>
      </c>
    </row>
    <row r="72" spans="12:53" x14ac:dyDescent="0.2">
      <c r="S72">
        <f>1-1/1.1^18</f>
        <v>0.82014121009078633</v>
      </c>
      <c r="U72">
        <f>1-1/1.1^18</f>
        <v>0.82014121009078633</v>
      </c>
      <c r="W72">
        <f>1-1/1.1^18</f>
        <v>0.82014121009078633</v>
      </c>
      <c r="Y72">
        <f>1-1/1.1^18</f>
        <v>0.82014121009078633</v>
      </c>
      <c r="AA72">
        <f>1-1/1.1^18</f>
        <v>0.82014121009078633</v>
      </c>
      <c r="AC72">
        <f>1-1/1.1^18</f>
        <v>0.82014121009078633</v>
      </c>
      <c r="AE72">
        <f>1-1/1.1^18</f>
        <v>0.82014121009078633</v>
      </c>
      <c r="AG72">
        <f>1-1/1.1^18</f>
        <v>0.82014121009078633</v>
      </c>
      <c r="AI72">
        <f>1-1/1.1^18</f>
        <v>0.82014121009078633</v>
      </c>
      <c r="AK72">
        <f>1-1/1.1^18</f>
        <v>0.82014121009078633</v>
      </c>
      <c r="AM72">
        <f>1-1/1.1^18</f>
        <v>0.82014121009078633</v>
      </c>
      <c r="AO72">
        <f>1-1/1.1^18</f>
        <v>0.82014121009078633</v>
      </c>
      <c r="AQ72">
        <f>1-1/1.1^18</f>
        <v>0.82014121009078633</v>
      </c>
      <c r="AS72">
        <f>1-1/1.1^18</f>
        <v>0.82014121009078633</v>
      </c>
      <c r="AU72">
        <f>1-1/1.1^18</f>
        <v>0.82014121009078633</v>
      </c>
      <c r="AW72">
        <f>1-1/1.1^18</f>
        <v>0.82014121009078633</v>
      </c>
      <c r="AY72">
        <f>1-1/1.1^18</f>
        <v>0.82014121009078633</v>
      </c>
      <c r="BA72">
        <f>1-1/1.1^18</f>
        <v>0.82014121009078633</v>
      </c>
    </row>
    <row r="73" spans="12:53" x14ac:dyDescent="0.2">
      <c r="T73">
        <f>1-1/1.1^19</f>
        <v>0.83649200917344224</v>
      </c>
      <c r="V73">
        <f>1-1/1.1^19</f>
        <v>0.83649200917344224</v>
      </c>
      <c r="X73">
        <f>1-1/1.1^19</f>
        <v>0.83649200917344224</v>
      </c>
      <c r="Z73">
        <f>1-1/1.1^19</f>
        <v>0.83649200917344224</v>
      </c>
      <c r="AB73">
        <f>1-1/1.1^19</f>
        <v>0.83649200917344224</v>
      </c>
      <c r="AD73">
        <f>1-1/1.1^19</f>
        <v>0.83649200917344224</v>
      </c>
      <c r="AF73">
        <f>1-1/1.1^19</f>
        <v>0.83649200917344224</v>
      </c>
      <c r="AH73">
        <f>1-1/1.1^19</f>
        <v>0.83649200917344224</v>
      </c>
      <c r="AJ73">
        <f>1-1/1.1^19</f>
        <v>0.83649200917344224</v>
      </c>
      <c r="AL73">
        <f>1-1/1.1^19</f>
        <v>0.83649200917344224</v>
      </c>
      <c r="AN73">
        <f>1-1/1.1^19</f>
        <v>0.83649200917344224</v>
      </c>
      <c r="AP73">
        <f>1-1/1.1^19</f>
        <v>0.83649200917344224</v>
      </c>
      <c r="AR73">
        <f>1-1/1.1^19</f>
        <v>0.83649200917344224</v>
      </c>
      <c r="AT73">
        <f>1-1/1.1^19</f>
        <v>0.83649200917344224</v>
      </c>
      <c r="AV73">
        <f>1-1/1.1^19</f>
        <v>0.83649200917344224</v>
      </c>
      <c r="AX73">
        <f>1-1/1.1^19</f>
        <v>0.83649200917344224</v>
      </c>
      <c r="AZ73">
        <f>1-1/1.1^19</f>
        <v>0.83649200917344224</v>
      </c>
    </row>
    <row r="74" spans="12:53" x14ac:dyDescent="0.2">
      <c r="U74">
        <f>1-1/1.1^20</f>
        <v>0.85135637197585656</v>
      </c>
      <c r="W74">
        <f>1-1/1.1^20</f>
        <v>0.85135637197585656</v>
      </c>
      <c r="Y74">
        <f>1-1/1.1^20</f>
        <v>0.85135637197585656</v>
      </c>
      <c r="AA74">
        <f>1-1/1.1^20</f>
        <v>0.85135637197585656</v>
      </c>
      <c r="AC74">
        <f>1-1/1.1^20</f>
        <v>0.85135637197585656</v>
      </c>
      <c r="AE74">
        <f>1-1/1.1^20</f>
        <v>0.85135637197585656</v>
      </c>
      <c r="AG74">
        <f>1-1/1.1^20</f>
        <v>0.85135637197585656</v>
      </c>
      <c r="AI74">
        <f>1-1/1.1^20</f>
        <v>0.85135637197585656</v>
      </c>
      <c r="AK74">
        <f>1-1/1.1^20</f>
        <v>0.85135637197585656</v>
      </c>
      <c r="AM74">
        <f>1-1/1.1^20</f>
        <v>0.85135637197585656</v>
      </c>
      <c r="AO74">
        <f>1-1/1.1^20</f>
        <v>0.85135637197585656</v>
      </c>
      <c r="AQ74">
        <f>1-1/1.1^20</f>
        <v>0.85135637197585656</v>
      </c>
      <c r="AS74">
        <f>1-1/1.1^20</f>
        <v>0.85135637197585656</v>
      </c>
      <c r="AU74">
        <f>1-1/1.1^20</f>
        <v>0.85135637197585656</v>
      </c>
      <c r="AW74">
        <f>1-1/1.1^20</f>
        <v>0.85135637197585656</v>
      </c>
      <c r="AY74">
        <f>1-1/1.1^20</f>
        <v>0.85135637197585656</v>
      </c>
      <c r="BA74">
        <f>1-1/1.1^20</f>
        <v>0.85135637197585656</v>
      </c>
    </row>
    <row r="75" spans="12:53" x14ac:dyDescent="0.2">
      <c r="V75">
        <f>1-1/1.1^21</f>
        <v>0.86486942906896047</v>
      </c>
      <c r="X75">
        <f>1-1/1.1^21</f>
        <v>0.86486942906896047</v>
      </c>
      <c r="Z75">
        <f>1-1/1.1^21</f>
        <v>0.86486942906896047</v>
      </c>
      <c r="AB75">
        <f>1-1/1.1^21</f>
        <v>0.86486942906896047</v>
      </c>
      <c r="AD75">
        <f>1-1/1.1^21</f>
        <v>0.86486942906896047</v>
      </c>
      <c r="AF75">
        <f>1-1/1.1^21</f>
        <v>0.86486942906896047</v>
      </c>
      <c r="AH75">
        <f>1-1/1.1^21</f>
        <v>0.86486942906896047</v>
      </c>
      <c r="AJ75">
        <f>1-1/1.1^21</f>
        <v>0.86486942906896047</v>
      </c>
      <c r="AL75">
        <f>1-1/1.1^21</f>
        <v>0.86486942906896047</v>
      </c>
      <c r="AN75">
        <f>1-1/1.1^21</f>
        <v>0.86486942906896047</v>
      </c>
      <c r="AP75">
        <f>1-1/1.1^21</f>
        <v>0.86486942906896047</v>
      </c>
      <c r="AR75">
        <f>1-1/1.1^21</f>
        <v>0.86486942906896047</v>
      </c>
      <c r="AT75">
        <f>1-1/1.1^21</f>
        <v>0.86486942906896047</v>
      </c>
      <c r="AV75">
        <f>1-1/1.1^21</f>
        <v>0.86486942906896047</v>
      </c>
      <c r="AX75">
        <f>1-1/1.1^21</f>
        <v>0.86486942906896047</v>
      </c>
      <c r="AZ75">
        <f>1-1/1.1^21</f>
        <v>0.86486942906896047</v>
      </c>
    </row>
    <row r="76" spans="12:53" x14ac:dyDescent="0.2">
      <c r="W76">
        <f>1-1/1.1^22</f>
        <v>0.87715402642632778</v>
      </c>
      <c r="Y76">
        <f>1-1/1.1^22</f>
        <v>0.87715402642632778</v>
      </c>
      <c r="AA76">
        <f>1-1/1.1^22</f>
        <v>0.87715402642632778</v>
      </c>
      <c r="AC76">
        <f>1-1/1.1^22</f>
        <v>0.87715402642632778</v>
      </c>
      <c r="AE76">
        <f>1-1/1.1^22</f>
        <v>0.87715402642632778</v>
      </c>
      <c r="AG76">
        <f>1-1/1.1^22</f>
        <v>0.87715402642632778</v>
      </c>
      <c r="AI76">
        <f>1-1/1.1^22</f>
        <v>0.87715402642632778</v>
      </c>
      <c r="AK76">
        <f>1-1/1.1^22</f>
        <v>0.87715402642632778</v>
      </c>
      <c r="AM76">
        <f>1-1/1.1^22</f>
        <v>0.87715402642632778</v>
      </c>
      <c r="AO76">
        <f>1-1/1.1^22</f>
        <v>0.87715402642632778</v>
      </c>
      <c r="AQ76">
        <f>1-1/1.1^22</f>
        <v>0.87715402642632778</v>
      </c>
      <c r="AS76">
        <f>1-1/1.1^22</f>
        <v>0.87715402642632778</v>
      </c>
      <c r="AU76">
        <f>1-1/1.1^22</f>
        <v>0.87715402642632778</v>
      </c>
      <c r="AW76">
        <f>1-1/1.1^22</f>
        <v>0.87715402642632778</v>
      </c>
      <c r="AY76">
        <f>1-1/1.1^22</f>
        <v>0.87715402642632778</v>
      </c>
      <c r="BA76">
        <f>1-1/1.1^22</f>
        <v>0.87715402642632778</v>
      </c>
    </row>
    <row r="77" spans="12:53" x14ac:dyDescent="0.2">
      <c r="X77">
        <f>1-1/1.1^23</f>
        <v>0.8883218422057525</v>
      </c>
      <c r="Z77">
        <f>1-1/1.1^23</f>
        <v>0.8883218422057525</v>
      </c>
      <c r="AB77">
        <f>1-1/1.1^23</f>
        <v>0.8883218422057525</v>
      </c>
      <c r="AD77">
        <f>1-1/1.1^23</f>
        <v>0.8883218422057525</v>
      </c>
      <c r="AF77">
        <f>1-1/1.1^23</f>
        <v>0.8883218422057525</v>
      </c>
      <c r="AH77">
        <f>1-1/1.1^23</f>
        <v>0.8883218422057525</v>
      </c>
      <c r="AJ77">
        <f>1-1/1.1^23</f>
        <v>0.8883218422057525</v>
      </c>
      <c r="AL77">
        <f>1-1/1.1^23</f>
        <v>0.8883218422057525</v>
      </c>
      <c r="AN77">
        <f>1-1/1.1^23</f>
        <v>0.8883218422057525</v>
      </c>
      <c r="AP77">
        <f>1-1/1.1^23</f>
        <v>0.8883218422057525</v>
      </c>
      <c r="AR77">
        <f>1-1/1.1^23</f>
        <v>0.8883218422057525</v>
      </c>
      <c r="AT77">
        <f>1-1/1.1^23</f>
        <v>0.8883218422057525</v>
      </c>
      <c r="AV77">
        <f>1-1/1.1^23</f>
        <v>0.8883218422057525</v>
      </c>
      <c r="AX77">
        <f>1-1/1.1^23</f>
        <v>0.8883218422057525</v>
      </c>
      <c r="AZ77">
        <f>1-1/1.1^23</f>
        <v>0.8883218422057525</v>
      </c>
    </row>
    <row r="78" spans="12:53" x14ac:dyDescent="0.2">
      <c r="Y78">
        <f>1-1/1.1^24</f>
        <v>0.89847440200522954</v>
      </c>
      <c r="AA78">
        <f>1-1/1.1^24</f>
        <v>0.89847440200522954</v>
      </c>
      <c r="AC78">
        <f>1-1/1.1^24</f>
        <v>0.89847440200522954</v>
      </c>
      <c r="AE78">
        <f>1-1/1.1^24</f>
        <v>0.89847440200522954</v>
      </c>
      <c r="AG78">
        <f>1-1/1.1^24</f>
        <v>0.89847440200522954</v>
      </c>
      <c r="AI78">
        <f>1-1/1.1^24</f>
        <v>0.89847440200522954</v>
      </c>
      <c r="AK78">
        <f>1-1/1.1^24</f>
        <v>0.89847440200522954</v>
      </c>
      <c r="AM78">
        <f>1-1/1.1^24</f>
        <v>0.89847440200522954</v>
      </c>
      <c r="AO78">
        <f>1-1/1.1^24</f>
        <v>0.89847440200522954</v>
      </c>
      <c r="AQ78">
        <f>1-1/1.1^24</f>
        <v>0.89847440200522954</v>
      </c>
      <c r="AS78">
        <f>1-1/1.1^24</f>
        <v>0.89847440200522954</v>
      </c>
      <c r="AU78">
        <f>1-1/1.1^24</f>
        <v>0.89847440200522954</v>
      </c>
      <c r="AW78">
        <f>1-1/1.1^24</f>
        <v>0.89847440200522954</v>
      </c>
      <c r="AY78">
        <f>1-1/1.1^24</f>
        <v>0.89847440200522954</v>
      </c>
      <c r="BA78">
        <f>1-1/1.1^24</f>
        <v>0.89847440200522954</v>
      </c>
    </row>
    <row r="79" spans="12:53" x14ac:dyDescent="0.2">
      <c r="Z79">
        <f>1-1/1.1^25</f>
        <v>0.90770400182293598</v>
      </c>
      <c r="AB79">
        <f>1-1/1.1^25</f>
        <v>0.90770400182293598</v>
      </c>
      <c r="AD79">
        <f>1-1/1.1^25</f>
        <v>0.90770400182293598</v>
      </c>
      <c r="AF79">
        <f>1-1/1.1^25</f>
        <v>0.90770400182293598</v>
      </c>
      <c r="AH79">
        <f>1-1/1.1^25</f>
        <v>0.90770400182293598</v>
      </c>
      <c r="AJ79">
        <f>1-1/1.1^25</f>
        <v>0.90770400182293598</v>
      </c>
      <c r="AL79">
        <f>1-1/1.1^25</f>
        <v>0.90770400182293598</v>
      </c>
      <c r="AN79">
        <f>1-1/1.1^25</f>
        <v>0.90770400182293598</v>
      </c>
      <c r="AP79">
        <f>1-1/1.1^25</f>
        <v>0.90770400182293598</v>
      </c>
      <c r="AR79">
        <f>1-1/1.1^25</f>
        <v>0.90770400182293598</v>
      </c>
      <c r="AT79">
        <f>1-1/1.1^25</f>
        <v>0.90770400182293598</v>
      </c>
      <c r="AV79">
        <f>1-1/1.1^25</f>
        <v>0.90770400182293598</v>
      </c>
      <c r="AX79">
        <f>1-1/1.1^25</f>
        <v>0.90770400182293598</v>
      </c>
      <c r="AZ79">
        <f>1-1/1.1^25</f>
        <v>0.90770400182293598</v>
      </c>
    </row>
    <row r="80" spans="12:53" x14ac:dyDescent="0.2">
      <c r="AA80">
        <f>1-1/1.1^26</f>
        <v>0.91609454711175997</v>
      </c>
      <c r="AC80">
        <f>1-1/1.1^26</f>
        <v>0.91609454711175997</v>
      </c>
      <c r="AE80">
        <f>1-1/1.1^26</f>
        <v>0.91609454711175997</v>
      </c>
      <c r="AG80">
        <f>1-1/1.1^26</f>
        <v>0.91609454711175997</v>
      </c>
      <c r="AI80">
        <f>1-1/1.1^26</f>
        <v>0.91609454711175997</v>
      </c>
      <c r="AK80">
        <f>1-1/1.1^26</f>
        <v>0.91609454711175997</v>
      </c>
      <c r="AM80">
        <f>1-1/1.1^26</f>
        <v>0.91609454711175997</v>
      </c>
      <c r="AO80">
        <f>1-1/1.1^26</f>
        <v>0.91609454711175997</v>
      </c>
      <c r="AQ80">
        <f>1-1/1.1^26</f>
        <v>0.91609454711175997</v>
      </c>
      <c r="AS80">
        <f>1-1/1.1^26</f>
        <v>0.91609454711175997</v>
      </c>
      <c r="AU80">
        <f>1-1/1.1^26</f>
        <v>0.91609454711175997</v>
      </c>
      <c r="AW80">
        <f>1-1/1.1^26</f>
        <v>0.91609454711175997</v>
      </c>
      <c r="AY80">
        <f>1-1/1.1^26</f>
        <v>0.91609454711175997</v>
      </c>
      <c r="BA80">
        <f>1-1/1.1^26</f>
        <v>0.91609454711175997</v>
      </c>
    </row>
    <row r="81" spans="28:53" x14ac:dyDescent="0.2">
      <c r="AB81">
        <f>1-1/1.1^27</f>
        <v>0.92372231555614537</v>
      </c>
      <c r="AD81">
        <f>1-1/1.1^27</f>
        <v>0.92372231555614537</v>
      </c>
      <c r="AF81">
        <f>1-1/1.1^27</f>
        <v>0.92372231555614537</v>
      </c>
      <c r="AH81">
        <f>1-1/1.1^27</f>
        <v>0.92372231555614537</v>
      </c>
      <c r="AJ81">
        <f>1-1/1.1^27</f>
        <v>0.92372231555614537</v>
      </c>
      <c r="AL81">
        <f>1-1/1.1^27</f>
        <v>0.92372231555614537</v>
      </c>
      <c r="AN81">
        <f>1-1/1.1^27</f>
        <v>0.92372231555614537</v>
      </c>
      <c r="AP81">
        <f>1-1/1.1^27</f>
        <v>0.92372231555614537</v>
      </c>
      <c r="AR81">
        <f>1-1/1.1^27</f>
        <v>0.92372231555614537</v>
      </c>
      <c r="AT81">
        <f>1-1/1.1^27</f>
        <v>0.92372231555614537</v>
      </c>
      <c r="AV81">
        <f>1-1/1.1^27</f>
        <v>0.92372231555614537</v>
      </c>
      <c r="AX81">
        <f>1-1/1.1^27</f>
        <v>0.92372231555614537</v>
      </c>
      <c r="AZ81">
        <f>1-1/1.1^27</f>
        <v>0.92372231555614537</v>
      </c>
    </row>
    <row r="82" spans="28:53" x14ac:dyDescent="0.2">
      <c r="AC82">
        <f>1-1/1.1^28</f>
        <v>0.93065665050558677</v>
      </c>
      <c r="AE82">
        <f>1-1/1.1^28</f>
        <v>0.93065665050558677</v>
      </c>
      <c r="AG82">
        <f>1-1/1.1^28</f>
        <v>0.93065665050558677</v>
      </c>
      <c r="AI82">
        <f>1-1/1.1^28</f>
        <v>0.93065665050558677</v>
      </c>
      <c r="AK82">
        <f>1-1/1.1^28</f>
        <v>0.93065665050558677</v>
      </c>
      <c r="AM82">
        <f>1-1/1.1^28</f>
        <v>0.93065665050558677</v>
      </c>
      <c r="AO82">
        <f>1-1/1.1^28</f>
        <v>0.93065665050558677</v>
      </c>
      <c r="AQ82">
        <f>1-1/1.1^28</f>
        <v>0.93065665050558677</v>
      </c>
      <c r="AS82">
        <f>1-1/1.1^28</f>
        <v>0.93065665050558677</v>
      </c>
      <c r="AU82">
        <f>1-1/1.1^28</f>
        <v>0.93065665050558677</v>
      </c>
      <c r="AW82">
        <f>1-1/1.1^28</f>
        <v>0.93065665050558677</v>
      </c>
      <c r="AY82">
        <f>1-1/1.1^28</f>
        <v>0.93065665050558677</v>
      </c>
      <c r="BA82">
        <f>1-1/1.1^28</f>
        <v>0.93065665050558677</v>
      </c>
    </row>
    <row r="83" spans="28:53" x14ac:dyDescent="0.2">
      <c r="AD83">
        <f>1-1/1.1^29</f>
        <v>0.93696059136871523</v>
      </c>
      <c r="AF83">
        <f>1-1/1.1^29</f>
        <v>0.93696059136871523</v>
      </c>
      <c r="AH83">
        <f>1-1/1.1^29</f>
        <v>0.93696059136871523</v>
      </c>
      <c r="AJ83">
        <f>1-1/1.1^29</f>
        <v>0.93696059136871523</v>
      </c>
      <c r="AL83">
        <f>1-1/1.1^29</f>
        <v>0.93696059136871523</v>
      </c>
      <c r="AN83">
        <f>1-1/1.1^29</f>
        <v>0.93696059136871523</v>
      </c>
      <c r="AP83">
        <f>1-1/1.1^29</f>
        <v>0.93696059136871523</v>
      </c>
      <c r="AR83">
        <f>1-1/1.1^29</f>
        <v>0.93696059136871523</v>
      </c>
      <c r="AT83">
        <f>1-1/1.1^29</f>
        <v>0.93696059136871523</v>
      </c>
      <c r="AV83">
        <f>1-1/1.1^29</f>
        <v>0.93696059136871523</v>
      </c>
      <c r="AX83">
        <f>1-1/1.1^29</f>
        <v>0.93696059136871523</v>
      </c>
      <c r="AZ83">
        <f>1-1/1.1^29</f>
        <v>0.93696059136871523</v>
      </c>
    </row>
    <row r="84" spans="28:53" x14ac:dyDescent="0.2">
      <c r="AE84">
        <f>1-1/1.1^30</f>
        <v>0.94269144669883209</v>
      </c>
      <c r="AG84">
        <f>1-1/1.1^30</f>
        <v>0.94269144669883209</v>
      </c>
      <c r="AI84">
        <f>1-1/1.1^30</f>
        <v>0.94269144669883209</v>
      </c>
      <c r="AK84">
        <f>1-1/1.1^30</f>
        <v>0.94269144669883209</v>
      </c>
      <c r="AM84">
        <f>1-1/1.1^30</f>
        <v>0.94269144669883209</v>
      </c>
      <c r="AO84">
        <f>1-1/1.1^30</f>
        <v>0.94269144669883209</v>
      </c>
      <c r="AQ84">
        <f>1-1/1.1^30</f>
        <v>0.94269144669883209</v>
      </c>
      <c r="AS84">
        <f>1-1/1.1^30</f>
        <v>0.94269144669883209</v>
      </c>
      <c r="AU84">
        <f>1-1/1.1^30</f>
        <v>0.94269144669883209</v>
      </c>
      <c r="AW84">
        <f>1-1/1.1^30</f>
        <v>0.94269144669883209</v>
      </c>
      <c r="AY84">
        <f>1-1/1.1^30</f>
        <v>0.94269144669883209</v>
      </c>
      <c r="BA84">
        <f>1-1/1.1^30</f>
        <v>0.94269144669883209</v>
      </c>
    </row>
    <row r="85" spans="28:53" x14ac:dyDescent="0.2">
      <c r="AF85">
        <f>1-1/1.1^31</f>
        <v>0.94790131518075638</v>
      </c>
      <c r="AH85">
        <f>1-1/1.1^31</f>
        <v>0.94790131518075638</v>
      </c>
      <c r="AJ85">
        <f>1-1/1.1^31</f>
        <v>0.94790131518075638</v>
      </c>
      <c r="AL85">
        <f>1-1/1.1^31</f>
        <v>0.94790131518075638</v>
      </c>
      <c r="AN85">
        <f>1-1/1.1^31</f>
        <v>0.94790131518075638</v>
      </c>
      <c r="AP85">
        <f>1-1/1.1^31</f>
        <v>0.94790131518075638</v>
      </c>
      <c r="AR85">
        <f>1-1/1.1^31</f>
        <v>0.94790131518075638</v>
      </c>
      <c r="AT85">
        <f>1-1/1.1^31</f>
        <v>0.94790131518075638</v>
      </c>
      <c r="AV85">
        <f>1-1/1.1^31</f>
        <v>0.94790131518075638</v>
      </c>
      <c r="AX85">
        <f>1-1/1.1^31</f>
        <v>0.94790131518075638</v>
      </c>
      <c r="AZ85">
        <f>1-1/1.1^31</f>
        <v>0.94790131518075638</v>
      </c>
    </row>
    <row r="86" spans="28:53" x14ac:dyDescent="0.2">
      <c r="AG86">
        <f>1-1/1.1^32</f>
        <v>0.95263755925523308</v>
      </c>
      <c r="AI86">
        <f>1-1/1.1^32</f>
        <v>0.95263755925523308</v>
      </c>
      <c r="AK86">
        <f>1-1/1.1^32</f>
        <v>0.95263755925523308</v>
      </c>
      <c r="AM86">
        <f>1-1/1.1^32</f>
        <v>0.95263755925523308</v>
      </c>
      <c r="AO86">
        <f>1-1/1.1^32</f>
        <v>0.95263755925523308</v>
      </c>
      <c r="AQ86">
        <f>1-1/1.1^32</f>
        <v>0.95263755925523308</v>
      </c>
      <c r="AS86">
        <f>1-1/1.1^32</f>
        <v>0.95263755925523308</v>
      </c>
      <c r="AU86">
        <f>1-1/1.1^32</f>
        <v>0.95263755925523308</v>
      </c>
      <c r="AW86">
        <f>1-1/1.1^32</f>
        <v>0.95263755925523308</v>
      </c>
      <c r="AY86">
        <f>1-1/1.1^32</f>
        <v>0.95263755925523308</v>
      </c>
      <c r="BA86">
        <f>1-1/1.1^32</f>
        <v>0.95263755925523308</v>
      </c>
    </row>
    <row r="87" spans="28:53" x14ac:dyDescent="0.2">
      <c r="AH87">
        <f>1-1/1.1^33</f>
        <v>0.95694323568657558</v>
      </c>
      <c r="AJ87">
        <f>1-1/1.1^33</f>
        <v>0.95694323568657558</v>
      </c>
      <c r="AL87">
        <f>1-1/1.1^33</f>
        <v>0.95694323568657558</v>
      </c>
      <c r="AN87">
        <f>1-1/1.1^33</f>
        <v>0.95694323568657558</v>
      </c>
      <c r="AP87">
        <f>1-1/1.1^33</f>
        <v>0.95694323568657558</v>
      </c>
      <c r="AR87">
        <f>1-1/1.1^33</f>
        <v>0.95694323568657558</v>
      </c>
      <c r="AT87">
        <f>1-1/1.1^33</f>
        <v>0.95694323568657558</v>
      </c>
      <c r="AV87">
        <f>1-1/1.1^33</f>
        <v>0.95694323568657558</v>
      </c>
      <c r="AX87">
        <f>1-1/1.1^33</f>
        <v>0.95694323568657558</v>
      </c>
      <c r="AZ87">
        <f>1-1/1.1^33</f>
        <v>0.95694323568657558</v>
      </c>
    </row>
    <row r="88" spans="28:53" x14ac:dyDescent="0.2">
      <c r="AI88">
        <f>1-1/1.1^34</f>
        <v>0.96085748698779594</v>
      </c>
      <c r="AK88">
        <f>1-1/1.1^34</f>
        <v>0.96085748698779594</v>
      </c>
      <c r="AM88">
        <f>1-1/1.1^34</f>
        <v>0.96085748698779594</v>
      </c>
      <c r="AO88">
        <f>1-1/1.1^34</f>
        <v>0.96085748698779594</v>
      </c>
      <c r="AQ88">
        <f>1-1/1.1^34</f>
        <v>0.96085748698779594</v>
      </c>
      <c r="AS88">
        <f>1-1/1.1^34</f>
        <v>0.96085748698779594</v>
      </c>
      <c r="AU88">
        <f>1-1/1.1^34</f>
        <v>0.96085748698779594</v>
      </c>
      <c r="AW88">
        <f>1-1/1.1^34</f>
        <v>0.96085748698779594</v>
      </c>
      <c r="AY88">
        <f>1-1/1.1^34</f>
        <v>0.96085748698779594</v>
      </c>
      <c r="BA88">
        <f>1-1/1.1^34</f>
        <v>0.96085748698779594</v>
      </c>
    </row>
    <row r="89" spans="28:53" x14ac:dyDescent="0.2">
      <c r="AJ89">
        <f>1-1/1.1^35</f>
        <v>0.96441589726163268</v>
      </c>
      <c r="AL89">
        <f>1-1/1.1^35</f>
        <v>0.96441589726163268</v>
      </c>
      <c r="AN89">
        <f>1-1/1.1^35</f>
        <v>0.96441589726163268</v>
      </c>
      <c r="AP89">
        <f>1-1/1.1^35</f>
        <v>0.96441589726163268</v>
      </c>
      <c r="AR89">
        <f>1-1/1.1^35</f>
        <v>0.96441589726163268</v>
      </c>
      <c r="AT89">
        <f>1-1/1.1^35</f>
        <v>0.96441589726163268</v>
      </c>
      <c r="AV89">
        <f>1-1/1.1^35</f>
        <v>0.96441589726163268</v>
      </c>
      <c r="AX89">
        <f>1-1/1.1^35</f>
        <v>0.96441589726163268</v>
      </c>
      <c r="AZ89">
        <f>1-1/1.1^35</f>
        <v>0.96441589726163268</v>
      </c>
    </row>
    <row r="90" spans="28:53" x14ac:dyDescent="0.2">
      <c r="AK90">
        <f>1-1/1.1^36</f>
        <v>0.96765081569239331</v>
      </c>
      <c r="AM90">
        <f>1-1/1.1^36</f>
        <v>0.96765081569239331</v>
      </c>
      <c r="AO90">
        <f>1-1/1.1^36</f>
        <v>0.96765081569239331</v>
      </c>
      <c r="AQ90">
        <f>1-1/1.1^36</f>
        <v>0.96765081569239331</v>
      </c>
      <c r="AS90">
        <f>1-1/1.1^36</f>
        <v>0.96765081569239331</v>
      </c>
      <c r="AU90">
        <f>1-1/1.1^36</f>
        <v>0.96765081569239331</v>
      </c>
      <c r="AW90">
        <f>1-1/1.1^36</f>
        <v>0.96765081569239331</v>
      </c>
      <c r="AY90">
        <f>1-1/1.1^36</f>
        <v>0.96765081569239331</v>
      </c>
      <c r="BA90">
        <f>1-1/1.1^36</f>
        <v>0.96765081569239331</v>
      </c>
    </row>
    <row r="91" spans="28:53" x14ac:dyDescent="0.2">
      <c r="AL91">
        <f>1-1/1.1^37</f>
        <v>0.97059165062944852</v>
      </c>
      <c r="AN91">
        <f>1-1/1.1^37</f>
        <v>0.97059165062944852</v>
      </c>
      <c r="AP91">
        <f>1-1/1.1^37</f>
        <v>0.97059165062944852</v>
      </c>
      <c r="AR91">
        <f>1-1/1.1^37</f>
        <v>0.97059165062944852</v>
      </c>
      <c r="AT91">
        <f>1-1/1.1^37</f>
        <v>0.97059165062944852</v>
      </c>
      <c r="AV91">
        <f>1-1/1.1^37</f>
        <v>0.97059165062944852</v>
      </c>
      <c r="AX91">
        <f>1-1/1.1^37</f>
        <v>0.97059165062944852</v>
      </c>
      <c r="AZ91">
        <f>1-1/1.1^37</f>
        <v>0.97059165062944852</v>
      </c>
    </row>
    <row r="92" spans="28:53" x14ac:dyDescent="0.2">
      <c r="AM92">
        <f>1-1/1.1^38</f>
        <v>0.97326513693586225</v>
      </c>
      <c r="AO92">
        <f>1-1/1.1^38</f>
        <v>0.97326513693586225</v>
      </c>
      <c r="AQ92">
        <f>1-1/1.1^38</f>
        <v>0.97326513693586225</v>
      </c>
      <c r="AS92">
        <f>1-1/1.1^38</f>
        <v>0.97326513693586225</v>
      </c>
      <c r="AU92">
        <f>1-1/1.1^38</f>
        <v>0.97326513693586225</v>
      </c>
      <c r="AW92">
        <f>1-1/1.1^38</f>
        <v>0.97326513693586225</v>
      </c>
      <c r="AY92">
        <f>1-1/1.1^38</f>
        <v>0.97326513693586225</v>
      </c>
      <c r="BA92">
        <f>1-1/1.1^38</f>
        <v>0.97326513693586225</v>
      </c>
    </row>
    <row r="93" spans="28:53" x14ac:dyDescent="0.2">
      <c r="AN93">
        <f>1-1/1.1^39</f>
        <v>0.97569557903260207</v>
      </c>
      <c r="AP93">
        <f>1-1/1.1^39</f>
        <v>0.97569557903260207</v>
      </c>
      <c r="AR93">
        <f>1-1/1.1^39</f>
        <v>0.97569557903260207</v>
      </c>
      <c r="AT93">
        <f>1-1/1.1^39</f>
        <v>0.97569557903260207</v>
      </c>
      <c r="AV93">
        <f>1-1/1.1^39</f>
        <v>0.97569557903260207</v>
      </c>
      <c r="AX93">
        <f>1-1/1.1^39</f>
        <v>0.97569557903260207</v>
      </c>
      <c r="AZ93" s="1">
        <v>0.97569558000000001</v>
      </c>
    </row>
    <row r="94" spans="28:53" x14ac:dyDescent="0.2">
      <c r="AO94">
        <f>1-1/1.1^40</f>
        <v>0.97790507184782005</v>
      </c>
      <c r="AQ94">
        <f>1-1/1.1^40</f>
        <v>0.97790507184782005</v>
      </c>
      <c r="AS94">
        <f>1-1/1.1^40</f>
        <v>0.97790507184782005</v>
      </c>
      <c r="AU94">
        <f>1-1/1.1^40</f>
        <v>0.97790507184782005</v>
      </c>
      <c r="AW94">
        <f>1-1/1.1^40</f>
        <v>0.97790507184782005</v>
      </c>
      <c r="AY94">
        <f>1-1/1.1^40</f>
        <v>0.97790507184782005</v>
      </c>
      <c r="BA94">
        <f>1-1/1.1^40</f>
        <v>0.97790507184782005</v>
      </c>
    </row>
    <row r="95" spans="28:53" x14ac:dyDescent="0.2">
      <c r="AP95">
        <f>1-1/1.1^41</f>
        <v>0.97991370167983638</v>
      </c>
      <c r="AR95">
        <f>1-1/1.1^41</f>
        <v>0.97991370167983638</v>
      </c>
      <c r="AT95">
        <f>1-1/1.1^41</f>
        <v>0.97991370167983638</v>
      </c>
      <c r="AV95">
        <f>1-1/1.1^41</f>
        <v>0.97991370167983638</v>
      </c>
      <c r="AX95">
        <f>1-1/1.1^41</f>
        <v>0.97991370167983638</v>
      </c>
      <c r="AZ95">
        <f>1-1/1.1^41</f>
        <v>0.97991370167983638</v>
      </c>
    </row>
    <row r="96" spans="28:53" x14ac:dyDescent="0.2">
      <c r="AQ96">
        <f>1-1/1.1^42</f>
        <v>0.98173972879985127</v>
      </c>
      <c r="AS96">
        <f>1-1/1.1^42</f>
        <v>0.98173972879985127</v>
      </c>
      <c r="AU96">
        <f>1-1/1.1^42</f>
        <v>0.98173972879985127</v>
      </c>
      <c r="AW96">
        <f>1-1/1.1^42</f>
        <v>0.98173972879985127</v>
      </c>
      <c r="AY96">
        <f>1-1/1.1^42</f>
        <v>0.98173972879985127</v>
      </c>
      <c r="BA96">
        <f>1-1/1.1^42</f>
        <v>0.98173972879985127</v>
      </c>
    </row>
    <row r="97" spans="44:53" x14ac:dyDescent="0.2">
      <c r="AR97">
        <f>1-1/1.1^43</f>
        <v>0.98339975345441022</v>
      </c>
      <c r="AT97">
        <f>1-1/1.1^43</f>
        <v>0.98339975345441022</v>
      </c>
      <c r="AV97">
        <f>1-1/1.1^43</f>
        <v>0.98339975345441022</v>
      </c>
      <c r="AX97">
        <f>1-1/1.1^43</f>
        <v>0.98339975345441022</v>
      </c>
      <c r="AZ97">
        <f>1-1/1.1^43</f>
        <v>0.98339975345441022</v>
      </c>
    </row>
    <row r="98" spans="44:53" x14ac:dyDescent="0.2">
      <c r="AS98">
        <f>1-1/1.1^44</f>
        <v>0.98490886677673661</v>
      </c>
      <c r="AU98">
        <f>1-1/1.1^44</f>
        <v>0.98490886677673661</v>
      </c>
      <c r="AW98">
        <f>1-1/1.1^44</f>
        <v>0.98490886677673661</v>
      </c>
      <c r="AY98">
        <f>1-1/1.1^44</f>
        <v>0.98490886677673661</v>
      </c>
      <c r="BA98">
        <f>1-1/1.1^44</f>
        <v>0.98490886677673661</v>
      </c>
    </row>
    <row r="99" spans="44:53" x14ac:dyDescent="0.2">
      <c r="AT99">
        <f>1-1/1.1^45</f>
        <v>0.98628078797885144</v>
      </c>
      <c r="AV99">
        <f>1-1/1.1^45</f>
        <v>0.98628078797885144</v>
      </c>
      <c r="AX99">
        <f>1-1/1.1^45</f>
        <v>0.98628078797885144</v>
      </c>
      <c r="AZ99">
        <f>1-1/1.1^45</f>
        <v>0.98628078797885144</v>
      </c>
    </row>
    <row r="100" spans="44:53" x14ac:dyDescent="0.2">
      <c r="AU100">
        <f>1-1/1.1^46</f>
        <v>0.98752798907168315</v>
      </c>
      <c r="AW100">
        <f>1-1/1.1^46</f>
        <v>0.98752798907168315</v>
      </c>
      <c r="AY100">
        <f>1-1/1.1^46</f>
        <v>0.98752798907168315</v>
      </c>
      <c r="BA100">
        <f>1-1/1.1^46</f>
        <v>0.98752798907168315</v>
      </c>
    </row>
    <row r="101" spans="44:53" x14ac:dyDescent="0.2">
      <c r="AV101">
        <f>1-1/1.1^47</f>
        <v>0.98866180824698469</v>
      </c>
      <c r="AX101">
        <f>1-1/1.1^47</f>
        <v>0.98866180824698469</v>
      </c>
      <c r="AZ101">
        <f>1-1/1.1^47</f>
        <v>0.98866180824698469</v>
      </c>
    </row>
    <row r="102" spans="44:53" x14ac:dyDescent="0.2">
      <c r="AW102">
        <f>1-1/1.1^48</f>
        <v>0.98969255295180425</v>
      </c>
      <c r="AY102">
        <f>1-1/1.1^48</f>
        <v>0.98969255295180425</v>
      </c>
      <c r="BA102">
        <f>1-1/1.1^48</f>
        <v>0.98969255295180425</v>
      </c>
    </row>
    <row r="103" spans="44:53" x14ac:dyDescent="0.2">
      <c r="AX103">
        <f>1-1/1.1^49</f>
        <v>0.99062959359254932</v>
      </c>
      <c r="AZ103">
        <f>1-1/1.1^49</f>
        <v>0.99062959359254932</v>
      </c>
    </row>
    <row r="104" spans="44:53" x14ac:dyDescent="0.2">
      <c r="AY104">
        <f>1-1/1.1^50</f>
        <v>0.99148144872049937</v>
      </c>
      <c r="BA104">
        <f>1-1/1.1^50</f>
        <v>0.99148144872049937</v>
      </c>
    </row>
    <row r="105" spans="44:53" x14ac:dyDescent="0.2">
      <c r="AZ105">
        <f>1-1/1.1^51</f>
        <v>0.99225586247318132</v>
      </c>
    </row>
    <row r="106" spans="44:53" x14ac:dyDescent="0.2">
      <c r="BA106">
        <f>1-1/1.1^52</f>
        <v>0.99295987497561933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428"/>
  <sheetViews>
    <sheetView zoomScale="70" zoomScaleNormal="70" workbookViewId="0">
      <selection activeCell="A2" sqref="A2"/>
    </sheetView>
  </sheetViews>
  <sheetFormatPr baseColWidth="10" defaultColWidth="11" defaultRowHeight="16" x14ac:dyDescent="0.2"/>
  <cols>
    <col min="1" max="1" width="12.664062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s="3" customFormat="1" x14ac:dyDescent="0.2">
      <c r="A2" s="8" t="s">
        <v>58</v>
      </c>
      <c r="B2" s="8"/>
      <c r="C2" s="9"/>
      <c r="D2" s="9"/>
      <c r="BA2" s="3">
        <f>1.1^52-1</f>
        <v>141.04293198443185</v>
      </c>
    </row>
    <row r="3" spans="1:53" s="3" customFormat="1" x14ac:dyDescent="0.2">
      <c r="AZ3" s="3">
        <f>(BA2+BA4)/2</f>
        <v>128.71689243206379</v>
      </c>
    </row>
    <row r="4" spans="1:53" s="3" customFormat="1" x14ac:dyDescent="0.2">
      <c r="AY4" s="3">
        <f>(AZ3+AZ5)/2</f>
        <v>117.46046788217394</v>
      </c>
      <c r="BA4" s="3">
        <f>1.1^50-1</f>
        <v>116.39085287969571</v>
      </c>
    </row>
    <row r="5" spans="1:53" s="3" customFormat="1" x14ac:dyDescent="0.2">
      <c r="AX5" s="3">
        <f>(AY4+AY6)/2</f>
        <v>107.18084050396877</v>
      </c>
      <c r="AZ5" s="3">
        <f>(BA4+BA6)/2</f>
        <v>106.2040433322841</v>
      </c>
    </row>
    <row r="6" spans="1:53" s="3" customFormat="1" x14ac:dyDescent="0.2">
      <c r="AW6" s="3">
        <f>(AX5+AX7)/2</f>
        <v>97.793246906516927</v>
      </c>
      <c r="AY6" s="3">
        <f>(AZ5+AZ7)/2</f>
        <v>96.901213125763576</v>
      </c>
      <c r="BA6" s="3">
        <f>1.1^48-1</f>
        <v>96.017233784872474</v>
      </c>
    </row>
    <row r="7" spans="1:53" s="3" customFormat="1" x14ac:dyDescent="0.2">
      <c r="AV7" s="3">
        <f>(AW6+AW8)/2</f>
        <v>89.220279199753065</v>
      </c>
      <c r="AX7" s="3">
        <f>(AY6+AY8)/2</f>
        <v>88.405653309065087</v>
      </c>
      <c r="AZ7" s="3">
        <f>(BA6+BA8)/2</f>
        <v>87.598382919243051</v>
      </c>
    </row>
    <row r="8" spans="1:53" s="3" customFormat="1" x14ac:dyDescent="0.2">
      <c r="AU8" s="3">
        <f>(AV7+AV9)/2</f>
        <v>81.391246707212503</v>
      </c>
      <c r="AW8" s="3">
        <f>(AX7+AX9)/2</f>
        <v>80.647311492989189</v>
      </c>
      <c r="AY8" s="3">
        <f>(AZ7+AZ9)/2</f>
        <v>79.910093492366585</v>
      </c>
      <c r="BA8" s="3">
        <f>1.1^46-1</f>
        <v>79.179532053613613</v>
      </c>
    </row>
    <row r="9" spans="1:53" s="3" customFormat="1" x14ac:dyDescent="0.2">
      <c r="AT9" s="3">
        <f>(AU8+AU10)/2</f>
        <v>74.241593067330427</v>
      </c>
      <c r="AV9" s="3">
        <f>(AW8+AW10)/2</f>
        <v>73.56221421467194</v>
      </c>
      <c r="AX9" s="3">
        <f>(AY8+AY10)/2</f>
        <v>72.888969676913291</v>
      </c>
      <c r="AZ9" s="3">
        <f>(BA8+BA10)/2</f>
        <v>72.221804065490119</v>
      </c>
    </row>
    <row r="10" spans="1:53" s="3" customFormat="1" x14ac:dyDescent="0.2">
      <c r="AS10" s="3">
        <f>(AT9+AT11)/2</f>
        <v>67.712363916859601</v>
      </c>
      <c r="AU10" s="3">
        <f>(AV9+AV11)/2</f>
        <v>67.091939427448338</v>
      </c>
      <c r="AW10" s="3">
        <f>(AX9+AX11)/2</f>
        <v>66.47711693635469</v>
      </c>
      <c r="AY10" s="3">
        <f>(AZ9+AZ11)/2</f>
        <v>65.867845861459983</v>
      </c>
      <c r="BA10" s="3">
        <f>1.1^44-1</f>
        <v>65.26407607736661</v>
      </c>
    </row>
    <row r="11" spans="1:53" s="3" customFormat="1" x14ac:dyDescent="0.2">
      <c r="AR11" s="3">
        <f>(AS10+AS12)/2</f>
        <v>61.74972076704946</v>
      </c>
      <c r="AT11" s="3">
        <f>(AU10+AU12)/2</f>
        <v>61.183134766388761</v>
      </c>
      <c r="AV11" s="3">
        <f>(AW10+AW12)/2</f>
        <v>60.621664640224729</v>
      </c>
      <c r="AX11" s="3">
        <f>(AY10+AY12)/2</f>
        <v>60.06526419579609</v>
      </c>
      <c r="AZ11" s="3">
        <f>(BA10+BA12)/2</f>
        <v>59.513887657429834</v>
      </c>
    </row>
    <row r="12" spans="1:53" s="3" customFormat="1" x14ac:dyDescent="0.2">
      <c r="AQ12" s="3">
        <f>(AR11+AR13)/2</f>
        <v>56.304497064123673</v>
      </c>
      <c r="AS12" s="3">
        <f>(AT11+AT13)/2</f>
        <v>55.787077617239319</v>
      </c>
      <c r="AU12" s="3">
        <f>(AV11+AV13)/2</f>
        <v>55.274330105329184</v>
      </c>
      <c r="AW12" s="3">
        <f>(AX11+AX13)/2</f>
        <v>54.766212344094768</v>
      </c>
      <c r="AY12" s="3">
        <f>(AZ11+AZ13)/2</f>
        <v>54.262682530132196</v>
      </c>
      <c r="BA12" s="3">
        <f>1.1^42-1</f>
        <v>53.763699237493057</v>
      </c>
    </row>
    <row r="13" spans="1:53" s="3" customFormat="1" x14ac:dyDescent="0.2">
      <c r="AP13" s="3">
        <f>(AQ12+AQ14)/2</f>
        <v>51.331792773435254</v>
      </c>
      <c r="AR13" s="3">
        <f>(AS12+AS14)/2</f>
        <v>50.859273361197886</v>
      </c>
      <c r="AT13" s="3">
        <f>(AU12+AU14)/2</f>
        <v>50.39102046808987</v>
      </c>
      <c r="AV13" s="3">
        <f>(AW12+AW14)/2</f>
        <v>49.926995570433647</v>
      </c>
      <c r="AX13" s="3">
        <f>(AY12+AY14)/2</f>
        <v>49.467160492393447</v>
      </c>
      <c r="AZ13" s="3">
        <f>(BA12+BA14)/2</f>
        <v>49.011477402834565</v>
      </c>
    </row>
    <row r="14" spans="1:53" s="3" customFormat="1" x14ac:dyDescent="0.2">
      <c r="AO14" s="3">
        <f>(AP13+AP15)/2</f>
        <v>46.790604144335489</v>
      </c>
      <c r="AQ14" s="3">
        <f>(AR13+AR15)/2</f>
        <v>46.359088482746827</v>
      </c>
      <c r="AS14" s="3">
        <f>(AT13+AT15)/2</f>
        <v>45.931469105156452</v>
      </c>
      <c r="AU14" s="3">
        <f>(AV13+AV15)/2</f>
        <v>45.507710830850556</v>
      </c>
      <c r="AW14" s="3">
        <f>(AX13+AX15)/2</f>
        <v>45.087778796772525</v>
      </c>
      <c r="AY14" s="3">
        <f>(AZ13+AZ15)/2</f>
        <v>44.671638454654705</v>
      </c>
      <c r="BA14" s="3">
        <f>1.1^40-1</f>
        <v>44.259255568176073</v>
      </c>
    </row>
    <row r="15" spans="1:53" s="3" customFormat="1" x14ac:dyDescent="0.2">
      <c r="AN15" s="3">
        <f>(AO14+AO16)/2</f>
        <v>42.643485602884887</v>
      </c>
      <c r="AP15" s="3">
        <f>(AQ14+AQ16)/2</f>
        <v>42.249415515235732</v>
      </c>
      <c r="AR15" s="3">
        <f>(AS14+AS16)/2</f>
        <v>41.858903604295762</v>
      </c>
      <c r="AT15" s="3">
        <f>(AU14+AU16)/2</f>
        <v>41.471917742223027</v>
      </c>
      <c r="AV15" s="3">
        <f>(AW14+AW16)/2</f>
        <v>41.088426091267472</v>
      </c>
      <c r="AX15" s="3">
        <f>(AY14+AY16)/2</f>
        <v>40.708397101151604</v>
      </c>
      <c r="AZ15" s="3">
        <f>(BA14+BA16)/2</f>
        <v>40.331799506474844</v>
      </c>
    </row>
    <row r="16" spans="1:53" s="3" customFormat="1" x14ac:dyDescent="0.2">
      <c r="AM16" s="3">
        <f>(AN15+AN17)/2</f>
        <v>38.856240984452725</v>
      </c>
      <c r="AO16" s="3">
        <f>(AP15+AP17)/2</f>
        <v>38.496367061434285</v>
      </c>
      <c r="AQ16" s="3">
        <f>(AR15+AR17)/2</f>
        <v>38.139742547724637</v>
      </c>
      <c r="AS16" s="3">
        <f>(AT15+AT17)/2</f>
        <v>37.786338103435078</v>
      </c>
      <c r="AU16" s="3">
        <f>(AV15+AV17)/2</f>
        <v>37.436124653595499</v>
      </c>
      <c r="AW16" s="3">
        <f>(AX15+AX17)/2</f>
        <v>37.089073385762418</v>
      </c>
      <c r="AY16" s="3">
        <f>(AZ15+AZ17)/2</f>
        <v>36.745155747648511</v>
      </c>
      <c r="BA16" s="3">
        <f>1.1^38-1</f>
        <v>36.404343444773616</v>
      </c>
    </row>
    <row r="17" spans="23:53" s="3" customFormat="1" x14ac:dyDescent="0.2">
      <c r="AL17" s="3">
        <f>(AM16+AM18)/2</f>
        <v>35.397641560182031</v>
      </c>
      <c r="AN17" s="3">
        <f>(AO16+AO18)/2</f>
        <v>35.068996366020563</v>
      </c>
      <c r="AP17" s="3">
        <f>(AQ16+AQ18)/2</f>
        <v>34.74331860763283</v>
      </c>
      <c r="AR17" s="3">
        <f>(AS16+AS18)/2</f>
        <v>34.42058149115352</v>
      </c>
      <c r="AT17" s="3">
        <f>(AU16+AU18)/2</f>
        <v>34.100758464647129</v>
      </c>
      <c r="AV17" s="3">
        <f>(AW16+AW18)/2</f>
        <v>33.783823215923526</v>
      </c>
      <c r="AX17" s="3">
        <f>(AY16+AY18)/2</f>
        <v>33.469749670373226</v>
      </c>
      <c r="AZ17" s="3">
        <f>(BA16+BA18)/2</f>
        <v>33.158511988822184</v>
      </c>
    </row>
    <row r="18" spans="23:53" s="3" customFormat="1" x14ac:dyDescent="0.2">
      <c r="AK18" s="3">
        <f>(AL17+AL19)/2</f>
        <v>32.239168532232348</v>
      </c>
      <c r="AM18" s="3">
        <f>(AN17+AN19)/2</f>
        <v>31.939042135911336</v>
      </c>
      <c r="AO18" s="3">
        <f>(AP17+AP19)/2</f>
        <v>31.641625670606839</v>
      </c>
      <c r="AQ18" s="3">
        <f>(AR17+AR19)/2</f>
        <v>31.346894667541022</v>
      </c>
      <c r="AS18" s="3">
        <f>(AT17+AT19)/2</f>
        <v>31.054824878871962</v>
      </c>
      <c r="AU18" s="3">
        <f>(AV17+AV19)/2</f>
        <v>30.765392275698755</v>
      </c>
      <c r="AW18" s="3">
        <f>(AX17+AX19)/2</f>
        <v>30.478573046084637</v>
      </c>
      <c r="AY18" s="3">
        <f>(AZ17+AZ19)/2</f>
        <v>30.19434359309794</v>
      </c>
      <c r="BA18" s="3">
        <f>1.1^36-1</f>
        <v>29.912680532870748</v>
      </c>
    </row>
    <row r="19" spans="23:53" s="3" customFormat="1" x14ac:dyDescent="0.2">
      <c r="AJ19" s="3">
        <f>(AK18+AK20)/2</f>
        <v>29.354777874476646</v>
      </c>
      <c r="AL19" s="3">
        <f>(AM18+AM20)/2</f>
        <v>29.080695504282666</v>
      </c>
      <c r="AN19" s="3">
        <f>(AO18+AO20)/2</f>
        <v>28.809087905802109</v>
      </c>
      <c r="AP19" s="3">
        <f>(AQ18+AQ20)/2</f>
        <v>28.539932733580848</v>
      </c>
      <c r="AR19" s="3">
        <f>(AS18+AS20)/2</f>
        <v>28.273207843928525</v>
      </c>
      <c r="AT19" s="3">
        <f>(AU18+AU20)/2</f>
        <v>28.008891293096795</v>
      </c>
      <c r="AV19" s="3">
        <f>(AW18+AW20)/2</f>
        <v>27.746961335473983</v>
      </c>
      <c r="AX19" s="3">
        <f>(AY18+AY20)/2</f>
        <v>27.487396421796049</v>
      </c>
      <c r="AZ19" s="3">
        <f>(BA18+BA20)/2</f>
        <v>27.230175197373697</v>
      </c>
    </row>
    <row r="20" spans="23:53" s="3" customFormat="1" x14ac:dyDescent="0.2">
      <c r="AI20" s="3">
        <f>(AJ19+AJ21)/2</f>
        <v>26.720685579584043</v>
      </c>
      <c r="AK20" s="3">
        <f>(AL19+AL21)/2</f>
        <v>26.470387216720944</v>
      </c>
      <c r="AM20" s="3">
        <f>(AN19+AN21)/2</f>
        <v>26.222348872653992</v>
      </c>
      <c r="AO20" s="3">
        <f>(AP19+AP21)/2</f>
        <v>25.976550140997382</v>
      </c>
      <c r="AQ20" s="3">
        <f>(AR19+AR21)/2</f>
        <v>25.732970799620674</v>
      </c>
      <c r="AS20" s="3">
        <f>(AT19+AT21)/2</f>
        <v>25.491590808985087</v>
      </c>
      <c r="AU20" s="3">
        <f>(AV19+AV21)/2</f>
        <v>25.252390310494835</v>
      </c>
      <c r="AW20" s="3">
        <f>(AX19+AX21)/2</f>
        <v>25.015349624863333</v>
      </c>
      <c r="AY20" s="3">
        <f>(AZ19+AZ21)/2</f>
        <v>24.780449250494161</v>
      </c>
      <c r="BA20" s="3">
        <f>1.1^34-1</f>
        <v>24.547669861876649</v>
      </c>
    </row>
    <row r="21" spans="23:53" s="3" customFormat="1" x14ac:dyDescent="0.2">
      <c r="AH21" s="3">
        <f>(AI20+AI22)/2</f>
        <v>24.315171541686254</v>
      </c>
      <c r="AJ21" s="3">
        <f>(AK20+AK22)/2</f>
        <v>24.086593284691439</v>
      </c>
      <c r="AL21" s="3">
        <f>(AM20+AM22)/2</f>
        <v>23.860078929159222</v>
      </c>
      <c r="AN21" s="3">
        <f>(AO20+AO22)/2</f>
        <v>23.635609839505875</v>
      </c>
      <c r="AP21" s="3">
        <f>(AQ20+AQ22)/2</f>
        <v>23.41316754841392</v>
      </c>
      <c r="AR21" s="3">
        <f>(AS20+AS22)/2</f>
        <v>23.192733755312826</v>
      </c>
      <c r="AT21" s="3">
        <f>(AU20+AU22)/2</f>
        <v>22.97429032487338</v>
      </c>
      <c r="AV21" s="3">
        <f>(AW20+AW22)/2</f>
        <v>22.757819285515687</v>
      </c>
      <c r="AX21" s="3">
        <f>(AY20+AY22)/2</f>
        <v>22.543302827930617</v>
      </c>
      <c r="AZ21" s="3">
        <f>(BA20+BA22)/2</f>
        <v>22.330723303614626</v>
      </c>
    </row>
    <row r="22" spans="23:53" s="3" customFormat="1" x14ac:dyDescent="0.2">
      <c r="AG22" s="3">
        <f>(AH21+AH23)/2</f>
        <v>22.118400457490338</v>
      </c>
      <c r="AI22" s="3">
        <f>(AJ21+AJ23)/2</f>
        <v>21.909657503788463</v>
      </c>
      <c r="AK22" s="3">
        <f>(AL21+AL23)/2</f>
        <v>21.702799352661934</v>
      </c>
      <c r="AM22" s="3">
        <f>(AN21+AN23)/2</f>
        <v>21.497808985664456</v>
      </c>
      <c r="AO22" s="3">
        <f>(AP21+AP23)/2</f>
        <v>21.294669538014364</v>
      </c>
      <c r="AQ22" s="3">
        <f>(AR21+AR23)/2</f>
        <v>21.093364297207167</v>
      </c>
      <c r="AS22" s="3">
        <f>(AT21+AT23)/2</f>
        <v>20.893876701640565</v>
      </c>
      <c r="AU22" s="3">
        <f>(AV21+AV23)/2</f>
        <v>20.696190339251928</v>
      </c>
      <c r="AW22" s="3">
        <f>(AX21+AX23)/2</f>
        <v>20.500288946168041</v>
      </c>
      <c r="AY22" s="3">
        <f>(AZ21+AZ23)/2</f>
        <v>20.306156405367073</v>
      </c>
      <c r="BA22" s="3">
        <f>1.1^32-1</f>
        <v>20.113776745352599</v>
      </c>
    </row>
    <row r="23" spans="23:53" s="3" customFormat="1" x14ac:dyDescent="0.2">
      <c r="AF23" s="3">
        <f>(AG22+AG24)/2</f>
        <v>20.112258269030431</v>
      </c>
      <c r="AH23" s="3">
        <f>(AI22+AI24)/2</f>
        <v>19.921629373294422</v>
      </c>
      <c r="AJ23" s="3">
        <f>(AK22+AK24)/2</f>
        <v>19.732721722885486</v>
      </c>
      <c r="AL23" s="3">
        <f>(AM22+AM24)/2</f>
        <v>19.545519776164646</v>
      </c>
      <c r="AN23" s="3">
        <f>(AO22+AO24)/2</f>
        <v>19.360008131823037</v>
      </c>
      <c r="AP23" s="3">
        <f>(AQ22+AQ24)/2</f>
        <v>19.176171527614809</v>
      </c>
      <c r="AR23" s="3">
        <f>(AS22+AS24)/2</f>
        <v>18.993994839101507</v>
      </c>
      <c r="AT23" s="3">
        <f>(AU22+AU24)/2</f>
        <v>18.81346307840775</v>
      </c>
      <c r="AV23" s="3">
        <f>(AW22+AW24)/2</f>
        <v>18.634561392988168</v>
      </c>
      <c r="AX23" s="3">
        <f>(AY22+AY24)/2</f>
        <v>18.457275064405465</v>
      </c>
      <c r="AZ23" s="3">
        <f>(BA22+BA24)/2</f>
        <v>18.28158950711952</v>
      </c>
    </row>
    <row r="24" spans="23:53" s="3" customFormat="1" x14ac:dyDescent="0.2">
      <c r="AE24" s="3">
        <f>(AF23+AF25)/2</f>
        <v>18.280202799403824</v>
      </c>
      <c r="AG24" s="3">
        <f>(AH23+AH25)/2</f>
        <v>18.106116080570523</v>
      </c>
      <c r="AI24" s="3">
        <f>(AJ23+AJ25)/2</f>
        <v>17.933601242800378</v>
      </c>
      <c r="AK24" s="3">
        <f>(AL23+AL25)/2</f>
        <v>17.762644093109035</v>
      </c>
      <c r="AM24" s="3">
        <f>(AN23+AN25)/2</f>
        <v>17.593230566664836</v>
      </c>
      <c r="AO24" s="3">
        <f>(AP23+AP25)/2</f>
        <v>17.425346725631705</v>
      </c>
      <c r="AQ24" s="3">
        <f>(AR23+AR25)/2</f>
        <v>17.258978758022451</v>
      </c>
      <c r="AS24" s="3">
        <f>(AT23+AT25)/2</f>
        <v>17.09411297656245</v>
      </c>
      <c r="AU24" s="3">
        <f>(AV23+AV25)/2</f>
        <v>16.930735817563573</v>
      </c>
      <c r="AW24" s="3">
        <f>(AX23+AX25)/2</f>
        <v>16.768833839808295</v>
      </c>
      <c r="AY24" s="3">
        <f>(AZ23+AZ25)/2</f>
        <v>16.608393723443861</v>
      </c>
      <c r="BA24" s="3">
        <f>1.1^30-1</f>
        <v>16.449402268886445</v>
      </c>
    </row>
    <row r="25" spans="23:53" s="3" customFormat="1" x14ac:dyDescent="0.2">
      <c r="AD25" s="3">
        <f>(AE24+AE26)/2</f>
        <v>16.607127349868779</v>
      </c>
      <c r="AF25" s="3">
        <f>(AG24+AG26)/2</f>
        <v>16.448147329777214</v>
      </c>
      <c r="AH25" s="3">
        <f>(AI24+AI26)/2</f>
        <v>16.290602787846627</v>
      </c>
      <c r="AJ25" s="3">
        <f>(AK24+AK26)/2</f>
        <v>16.134480762715274</v>
      </c>
      <c r="AL25" s="3">
        <f>(AM24+AM26)/2</f>
        <v>15.979768410053424</v>
      </c>
      <c r="AN25" s="3">
        <f>(AO24+AO26)/2</f>
        <v>15.826453001506639</v>
      </c>
      <c r="AP25" s="3">
        <f>(AQ24+AQ26)/2</f>
        <v>15.674521923648602</v>
      </c>
      <c r="AR25" s="3">
        <f>(AS24+AS26)/2</f>
        <v>15.523962676943393</v>
      </c>
      <c r="AT25" s="3">
        <f>(AU24+AU26)/2</f>
        <v>15.374762874717147</v>
      </c>
      <c r="AV25" s="3">
        <f>(AW24+AW26)/2</f>
        <v>15.226910242138981</v>
      </c>
      <c r="AX25" s="3">
        <f>(AY24+AY26)/2</f>
        <v>15.080392615211128</v>
      </c>
      <c r="AZ25" s="3">
        <f>(BA24+BA26)/2</f>
        <v>14.935197939768198</v>
      </c>
    </row>
    <row r="26" spans="23:53" s="3" customFormat="1" x14ac:dyDescent="0.2">
      <c r="AC26" s="3">
        <f>(AD25+AD27)/2</f>
        <v>15.079236133557851</v>
      </c>
      <c r="AE26" s="3">
        <f>(AF25+AF27)/2</f>
        <v>14.934051900333735</v>
      </c>
      <c r="AG26" s="3">
        <f>(AH25+AH27)/2</f>
        <v>14.790178578983902</v>
      </c>
      <c r="AI26" s="3">
        <f>(AJ25+AJ27)/2</f>
        <v>14.647604332892874</v>
      </c>
      <c r="AK26" s="3">
        <f>(AL25+AL27)/2</f>
        <v>14.506317432321515</v>
      </c>
      <c r="AM26" s="3">
        <f>(AN25+AN27)/2</f>
        <v>14.366306253442012</v>
      </c>
      <c r="AO26" s="3">
        <f>(AP25+AP27)/2</f>
        <v>14.227559277381573</v>
      </c>
      <c r="AQ26" s="3">
        <f>(AR25+AR27)/2</f>
        <v>14.090065089274752</v>
      </c>
      <c r="AS26" s="3">
        <f>(AT25+AT27)/2</f>
        <v>13.953812377324336</v>
      </c>
      <c r="AU26" s="3">
        <f>(AV25+AV27)/2</f>
        <v>13.818789931870722</v>
      </c>
      <c r="AW26" s="3">
        <f>(AX25+AX27)/2</f>
        <v>13.684986644469666</v>
      </c>
      <c r="AY26" s="3">
        <f>(AZ25+AZ27)/2</f>
        <v>13.552391506978395</v>
      </c>
      <c r="BA26" s="3">
        <f>1.1^28-1</f>
        <v>13.420993610649951</v>
      </c>
    </row>
    <row r="27" spans="23:53" s="3" customFormat="1" x14ac:dyDescent="0.2">
      <c r="AB27" s="3">
        <f>(AC26+AC28)/2</f>
        <v>13.683930518662333</v>
      </c>
      <c r="AD27" s="3">
        <f>(AE26+AE28)/2</f>
        <v>13.551344917246922</v>
      </c>
      <c r="AF27" s="3">
        <f>(AG26+AG28)/2</f>
        <v>13.419956470890256</v>
      </c>
      <c r="AH27" s="3">
        <f>(AI26+AI28)/2</f>
        <v>13.289754370121177</v>
      </c>
      <c r="AJ27" s="3">
        <f>(AK26+AK28)/2</f>
        <v>13.160727903070473</v>
      </c>
      <c r="AL27" s="3">
        <f>(AM26+AM28)/2</f>
        <v>13.032866454589605</v>
      </c>
      <c r="AN27" s="3">
        <f>(AO26+AO28)/2</f>
        <v>12.906159505377387</v>
      </c>
      <c r="AP27" s="3">
        <f>(AQ26+AQ28)/2</f>
        <v>12.780596631114545</v>
      </c>
      <c r="AR27" s="3">
        <f>(AS26+AS28)/2</f>
        <v>12.656167501606109</v>
      </c>
      <c r="AT27" s="3">
        <f>(AU26+AU28)/2</f>
        <v>12.532861879931527</v>
      </c>
      <c r="AV27" s="3">
        <f>(AW26+AW28)/2</f>
        <v>12.410669621602462</v>
      </c>
      <c r="AX27" s="3">
        <f>(AY26+AY28)/2</f>
        <v>12.289580673728203</v>
      </c>
      <c r="AZ27" s="3">
        <f>(BA26+BA28)/2</f>
        <v>12.169585074188591</v>
      </c>
    </row>
    <row r="28" spans="23:53" s="3" customFormat="1" x14ac:dyDescent="0.2">
      <c r="AA28" s="3">
        <f>(AB27+AB29)/2</f>
        <v>12.409705143075932</v>
      </c>
      <c r="AC28" s="3">
        <f>(AD27+AD29)/2</f>
        <v>12.288624903766816</v>
      </c>
      <c r="AE28" s="3">
        <f>(AF27+AF29)/2</f>
        <v>12.16863793416011</v>
      </c>
      <c r="AG28" s="3">
        <f>(AH27+AH29)/2</f>
        <v>12.049734362796611</v>
      </c>
      <c r="AI28" s="3">
        <f>(AJ27+AJ29)/2</f>
        <v>11.931904407349482</v>
      </c>
      <c r="AK28" s="3">
        <f>(AL27+AL29)/2</f>
        <v>11.815138373819433</v>
      </c>
      <c r="AM28" s="3">
        <f>(AN27+AN29)/2</f>
        <v>11.699426655737199</v>
      </c>
      <c r="AO28" s="3">
        <f>(AP27+AP29)/2</f>
        <v>11.5847597333732</v>
      </c>
      <c r="AQ28" s="3">
        <f>(AR27+AR29)/2</f>
        <v>11.471128172954339</v>
      </c>
      <c r="AS28" s="3">
        <f>(AT27+AT29)/2</f>
        <v>11.358522625887881</v>
      </c>
      <c r="AU28" s="3">
        <f>(AV27+AV29)/2</f>
        <v>11.246933827992331</v>
      </c>
      <c r="AW28" s="3">
        <f>(AX27+AX29)/2</f>
        <v>11.136352598735259</v>
      </c>
      <c r="AY28" s="3">
        <f>(AZ27+AZ29)/2</f>
        <v>11.026769840478011</v>
      </c>
      <c r="BA28" s="3">
        <f>1.1^26-1</f>
        <v>10.918176537727231</v>
      </c>
    </row>
    <row r="29" spans="23:53" s="3" customFormat="1" x14ac:dyDescent="0.2">
      <c r="Z29" s="3">
        <f>(AA28+AA30)/2</f>
        <v>11.246053045176467</v>
      </c>
      <c r="AB29" s="3">
        <f>(AC28+AC30)/2</f>
        <v>11.13547976748953</v>
      </c>
      <c r="AD29" s="3">
        <f>(AE28+AE30)/2</f>
        <v>11.025904890286711</v>
      </c>
      <c r="AF29" s="3">
        <f>(AG28+AG30)/2</f>
        <v>10.917319397429964</v>
      </c>
      <c r="AH29" s="3">
        <f>(AI28+AI30)/2</f>
        <v>10.809714355472046</v>
      </c>
      <c r="AJ29" s="3">
        <f>(AK28+AK30)/2</f>
        <v>10.70308091162849</v>
      </c>
      <c r="AL29" s="3">
        <f>(AM28+AM30)/2</f>
        <v>10.59741029304926</v>
      </c>
      <c r="AN29" s="3">
        <f>(AO28+AO30)/2</f>
        <v>10.492693806097012</v>
      </c>
      <c r="AP29" s="3">
        <f>(AQ28+AQ30)/2</f>
        <v>10.388922835631854</v>
      </c>
      <c r="AR29" s="3">
        <f>(AS28+AS30)/2</f>
        <v>10.286088844302569</v>
      </c>
      <c r="AT29" s="4">
        <f>(AU28+AU30)/2</f>
        <v>10.184183371844235</v>
      </c>
      <c r="AU29" s="4"/>
      <c r="AV29" s="4">
        <f>(AW28+AW30)/2</f>
        <v>10.0831980343822</v>
      </c>
      <c r="AW29" s="4"/>
      <c r="AX29" s="4">
        <f>(AY28+AY30)/2</f>
        <v>9.9831245237423154</v>
      </c>
      <c r="AY29" s="4"/>
      <c r="AZ29" s="4">
        <f>(BA28+BA30)/2</f>
        <v>9.8839546067674284</v>
      </c>
      <c r="BA29" s="4"/>
    </row>
    <row r="30" spans="23:53" s="3" customFormat="1" x14ac:dyDescent="0.2">
      <c r="Y30" s="3">
        <f>(Z29+Z31)/2</f>
        <v>10.183379038698101</v>
      </c>
      <c r="AA30" s="3">
        <f>(AB29+AB31)/2</f>
        <v>10.082400947277003</v>
      </c>
      <c r="AC30" s="3">
        <f>(AD29+AD31)/2</f>
        <v>9.9823346312122432</v>
      </c>
      <c r="AE30" s="3">
        <f>(AF29+AF31)/2</f>
        <v>9.8831718464133136</v>
      </c>
      <c r="AG30" s="3">
        <f>(AH29+AH31)/2</f>
        <v>9.7849044320633141</v>
      </c>
      <c r="AI30" s="3">
        <f>(AJ29+AJ31)/2</f>
        <v>9.6875243035946124</v>
      </c>
      <c r="AK30" s="3">
        <f>(AL29+AL31)/2</f>
        <v>9.5910234494375466</v>
      </c>
      <c r="AM30" s="3">
        <f>(AN29+AN31)/2</f>
        <v>9.4953939303613204</v>
      </c>
      <c r="AO30" s="3">
        <f>(AP29+AP31)/2</f>
        <v>9.4006278788208242</v>
      </c>
      <c r="AQ30" s="3">
        <f>(AR29+AR31)/2</f>
        <v>9.3067174983093697</v>
      </c>
      <c r="AS30" s="3">
        <f>(AT29+AT31)/2</f>
        <v>9.2136550627172547</v>
      </c>
      <c r="AT30" s="4"/>
      <c r="AU30" s="4">
        <f>(AV29+AV31)/2</f>
        <v>9.1214329156961398</v>
      </c>
      <c r="AV30" s="4"/>
      <c r="AW30" s="4">
        <f>(AX29+AX31)/2</f>
        <v>9.0300434700291383</v>
      </c>
      <c r="AX30" s="4"/>
      <c r="AY30" s="4">
        <f>(AZ29+AZ31)/2</f>
        <v>8.9394792070066185</v>
      </c>
      <c r="AZ30" s="4"/>
      <c r="BA30" s="3">
        <f>1.1^24-1</f>
        <v>8.8497326758076262</v>
      </c>
    </row>
    <row r="31" spans="23:53" s="3" customFormat="1" x14ac:dyDescent="0.2">
      <c r="X31" s="3">
        <f>(Y30+Y32)/2</f>
        <v>9.2129206586460199</v>
      </c>
      <c r="Z31" s="3">
        <f>(AA30+AA32)/2</f>
        <v>9.1207050322197354</v>
      </c>
      <c r="AB31" s="3">
        <f>(AC30+AC32)/2</f>
        <v>9.0293221270644768</v>
      </c>
      <c r="AD31" s="3">
        <f>(AE30+AE32)/2</f>
        <v>8.9387643721377774</v>
      </c>
      <c r="AF31" s="3">
        <f>(AG30+AG32)/2</f>
        <v>8.8490242953966636</v>
      </c>
      <c r="AH31" s="3">
        <f>(AI30+AI32)/2</f>
        <v>8.7600945086545838</v>
      </c>
      <c r="AJ31" s="3">
        <f>(AK30+AK32)/2</f>
        <v>8.6719676955607348</v>
      </c>
      <c r="AL31" s="3">
        <f>(AM30+AM32)/2</f>
        <v>8.5846366058258337</v>
      </c>
      <c r="AN31" s="3">
        <f>(AO30+AO32)/2</f>
        <v>8.4980940546256285</v>
      </c>
      <c r="AP31" s="3">
        <f>(AQ30+AQ32)/2</f>
        <v>8.4123329220097958</v>
      </c>
      <c r="AR31" s="3">
        <f>(AS30+AS32)/2</f>
        <v>8.3273461523161707</v>
      </c>
      <c r="AT31" s="3">
        <f>(AU30+AU32)/2</f>
        <v>8.2431267535902748</v>
      </c>
      <c r="AV31" s="3">
        <f>(AW30+AW32)/2</f>
        <v>8.1596677970100799</v>
      </c>
      <c r="AX31" s="3">
        <f>(AY30+AY32)/2</f>
        <v>8.0769624163159612</v>
      </c>
      <c r="AZ31" s="3">
        <f>(BA30+BA32)/2</f>
        <v>7.9950038072458076</v>
      </c>
    </row>
    <row r="32" spans="23:53" s="3" customFormat="1" x14ac:dyDescent="0.2">
      <c r="W32" s="3">
        <f>(X31+X33)/2</f>
        <v>8.326676138608935</v>
      </c>
      <c r="Y32" s="3">
        <f>(Z31+Z33)/2</f>
        <v>8.242462278593937</v>
      </c>
      <c r="AA32" s="3">
        <f>(AB31+AB33)/2</f>
        <v>8.1590091171624692</v>
      </c>
      <c r="AC32" s="3">
        <f>(AD31+AD33)/2</f>
        <v>8.0763096229167104</v>
      </c>
      <c r="AE32" s="3">
        <f>(AF31+AF33)/2</f>
        <v>7.9943568978622412</v>
      </c>
      <c r="AG32" s="3">
        <f>(AH31+AH33)/2</f>
        <v>7.9131441587300113</v>
      </c>
      <c r="AI32" s="3">
        <f>(AJ31+AJ33)/2</f>
        <v>7.8326647137145544</v>
      </c>
      <c r="AK32" s="3">
        <f>(AL31+AL33)/2</f>
        <v>7.7529119416839212</v>
      </c>
      <c r="AM32" s="3">
        <f>(AN31+AN33)/2</f>
        <v>7.673879281290346</v>
      </c>
      <c r="AO32" s="3">
        <f>(AP31+AP33)/2</f>
        <v>7.5955602304304328</v>
      </c>
      <c r="AQ32" s="3">
        <f>(AR31+AR33)/2</f>
        <v>7.517948345710221</v>
      </c>
      <c r="AS32" s="3">
        <f>(AT31+AT33)/2</f>
        <v>7.441037241915085</v>
      </c>
      <c r="AU32" s="3">
        <f>(AV31+AV33)/2</f>
        <v>7.3648205914844116</v>
      </c>
      <c r="AW32" s="3">
        <f>(AX31+AX33)/2</f>
        <v>7.2892921239910216</v>
      </c>
      <c r="AY32" s="3">
        <f>(AZ31+AZ33)/2</f>
        <v>7.214445625625304</v>
      </c>
      <c r="BA32" s="3">
        <f>1.1^22-1</f>
        <v>7.140274938683989</v>
      </c>
    </row>
    <row r="33" spans="7:53" s="3" customFormat="1" x14ac:dyDescent="0.2">
      <c r="V33" s="3">
        <f>(W32+W34)/2</f>
        <v>7.5173390542638767</v>
      </c>
      <c r="X33" s="3">
        <f>(Y32+Y34)/2</f>
        <v>7.4404316185718491</v>
      </c>
      <c r="Z33" s="3">
        <f>(AA32+AA34)/2</f>
        <v>7.3642195249681368</v>
      </c>
      <c r="AB33" s="3">
        <f>(AC32+AC34)/2</f>
        <v>7.2886961072604599</v>
      </c>
      <c r="AD33" s="3">
        <f>(AE32+AE34)/2</f>
        <v>7.2138548736956416</v>
      </c>
      <c r="AF33" s="3">
        <f>(AG32+AG34)/2</f>
        <v>7.1396895003278189</v>
      </c>
      <c r="AH33" s="3">
        <f>(AI32+AI34)/2</f>
        <v>7.0661938088054388</v>
      </c>
      <c r="AJ33" s="3">
        <f>(AK32+AK34)/2</f>
        <v>6.9933617318683741</v>
      </c>
      <c r="AL33" s="3">
        <f>(AM32+AM34)/2</f>
        <v>6.9211872775420096</v>
      </c>
      <c r="AN33" s="3">
        <f>(AO32+AO34)/2</f>
        <v>6.8496645079550635</v>
      </c>
      <c r="AP33" s="3">
        <f>(AQ32+AQ34)/2</f>
        <v>6.778787538851069</v>
      </c>
      <c r="AR33" s="3">
        <f>(AS32+AS34)/2</f>
        <v>6.7085505391042712</v>
      </c>
      <c r="AT33" s="3">
        <f>(AU32+AU34)/2</f>
        <v>6.638947730239896</v>
      </c>
      <c r="AV33" s="3">
        <f>(AW32+AW34)/2</f>
        <v>6.5699733859587424</v>
      </c>
      <c r="AX33" s="3">
        <f>(AY32+AY34)/2</f>
        <v>6.5016218316660828</v>
      </c>
      <c r="AZ33" s="3">
        <f>(BA32+BA34)/2</f>
        <v>6.4338874440047995</v>
      </c>
    </row>
    <row r="34" spans="7:53" s="3" customFormat="1" x14ac:dyDescent="0.2">
      <c r="U34" s="3">
        <f>(V33+V35)/2</f>
        <v>6.7782394588499004</v>
      </c>
      <c r="W34" s="3">
        <f>(X33+X35)/2</f>
        <v>6.7080019699188185</v>
      </c>
      <c r="Y34" s="3">
        <f>(Z33+Z35)/2</f>
        <v>6.6384009585497612</v>
      </c>
      <c r="AA34" s="3">
        <f>(AB33+AB35)/2</f>
        <v>6.5694299327738044</v>
      </c>
      <c r="AC34" s="3">
        <f>(AD33+AD35)/2</f>
        <v>6.5010825916042094</v>
      </c>
      <c r="AE34" s="3">
        <f>(AF33+AF35)/2</f>
        <v>6.433352849529042</v>
      </c>
      <c r="AG34" s="3">
        <f>(AH33+AH35)/2</f>
        <v>6.3662348419256274</v>
      </c>
      <c r="AI34" s="3">
        <f>(AJ33+AJ35)/2</f>
        <v>6.2997229038963241</v>
      </c>
      <c r="AK34" s="3">
        <f>(AL33+AL35)/2</f>
        <v>6.233811522052827</v>
      </c>
      <c r="AM34" s="3">
        <f>(AN33+AN35)/2</f>
        <v>6.1684952737936731</v>
      </c>
      <c r="AO34" s="3">
        <f>(AP33+AP35)/2</f>
        <v>6.1037687854796943</v>
      </c>
      <c r="AQ34" s="3">
        <f>(AR33+AR35)/2</f>
        <v>6.039626731991917</v>
      </c>
      <c r="AS34" s="3">
        <f>(AT33+AT35)/2</f>
        <v>5.9760638362934584</v>
      </c>
      <c r="AU34" s="3">
        <f>(AV33+AV35)/2</f>
        <v>5.9130748689953805</v>
      </c>
      <c r="AW34" s="3">
        <f>(AX33+AX35)/2</f>
        <v>5.8506546479264632</v>
      </c>
      <c r="AY34" s="3">
        <f>(AZ33+AZ35)/2</f>
        <v>5.7887980377068615</v>
      </c>
      <c r="BA34" s="3">
        <f>1.1^20-1</f>
        <v>5.7274999493256091</v>
      </c>
    </row>
    <row r="35" spans="7:53" s="3" customFormat="1" x14ac:dyDescent="0.2">
      <c r="T35" s="3">
        <f>(U34+U36)/2</f>
        <v>6.1032914812378056</v>
      </c>
      <c r="V35" s="3">
        <f>(W34+W36)/2</f>
        <v>6.0391398634359241</v>
      </c>
      <c r="X35" s="3">
        <f>(Y34+Y36)/2</f>
        <v>5.9755723212657879</v>
      </c>
      <c r="Z35" s="3">
        <f>(AA34+AA36)/2</f>
        <v>5.9125823921313856</v>
      </c>
      <c r="AB35" s="3">
        <f>(AC34+AC36)/2</f>
        <v>5.850163758287148</v>
      </c>
      <c r="AD35" s="3">
        <f>(AE34+AE36)/2</f>
        <v>5.7883103095127764</v>
      </c>
      <c r="AF35" s="3">
        <f>(AG34+AG36)/2</f>
        <v>5.727016198730265</v>
      </c>
      <c r="AH35" s="3">
        <f>(AI34+AI36)/2</f>
        <v>5.666275875045816</v>
      </c>
      <c r="AJ35" s="3">
        <f>(AK34+AK36)/2</f>
        <v>5.6060840759242749</v>
      </c>
      <c r="AL35" s="3">
        <f>(AM34+AM36)/2</f>
        <v>5.5464357665636435</v>
      </c>
      <c r="AN35" s="3">
        <f>(AO34+AO36)/2</f>
        <v>5.4873260396322827</v>
      </c>
      <c r="AP35" s="3">
        <f>(AQ34+AQ36)/2</f>
        <v>5.4287500321083204</v>
      </c>
      <c r="AR35" s="3">
        <f>(AS34+AS36)/2</f>
        <v>5.3707029248795628</v>
      </c>
      <c r="AT35" s="3">
        <f>(AU34+AU36)/2</f>
        <v>5.3131799423470207</v>
      </c>
      <c r="AV35" s="3">
        <f>(AW34+AW36)/2</f>
        <v>5.2561763520320177</v>
      </c>
      <c r="AX35" s="3">
        <f>(AY34+AY36)/2</f>
        <v>5.1996874641868445</v>
      </c>
      <c r="AZ35" s="3">
        <f>(BA34+BA36)/2</f>
        <v>5.1437086314089235</v>
      </c>
    </row>
    <row r="36" spans="7:53" s="3" customFormat="1" x14ac:dyDescent="0.2">
      <c r="S36" s="3">
        <f>(T35+T37)/2</f>
        <v>5.4869473718540291</v>
      </c>
      <c r="U36" s="3">
        <f>(V35+V37)/2</f>
        <v>5.4283435036257117</v>
      </c>
      <c r="W36" s="3">
        <f>(X35+X37)/2</f>
        <v>5.3702777569530298</v>
      </c>
      <c r="Y36" s="3">
        <f>(Z35+Z37)/2</f>
        <v>5.3127436839818145</v>
      </c>
      <c r="AA36" s="3">
        <f>(AB35+AB37)/2</f>
        <v>5.2557348514889668</v>
      </c>
      <c r="AC36" s="3">
        <f>(AD35+AD37)/2</f>
        <v>5.1992449249700865</v>
      </c>
      <c r="AE36" s="3">
        <f>(AF35+AF37)/2</f>
        <v>5.1432677694965108</v>
      </c>
      <c r="AG36" s="3">
        <f>(AH35+AH37)/2</f>
        <v>5.0877975555349035</v>
      </c>
      <c r="AI36" s="3">
        <f>(AJ35+AJ37)/2</f>
        <v>5.0328288461953079</v>
      </c>
      <c r="AK36" s="3">
        <f>(AL35+AL37)/2</f>
        <v>4.9783566297957229</v>
      </c>
      <c r="AM36" s="3">
        <f>(AN35+AN37)/2</f>
        <v>4.9243762593336129</v>
      </c>
      <c r="AO36" s="3">
        <f>(AP35+AP37)/2</f>
        <v>4.8708832937848712</v>
      </c>
      <c r="AQ36" s="3">
        <f>(AR35+AR37)/2</f>
        <v>4.8178733322247247</v>
      </c>
      <c r="AS36" s="3">
        <f>(AT35+AT37)/2</f>
        <v>4.7653420134656672</v>
      </c>
      <c r="AU36" s="3">
        <f>(AV35+AV37)/2</f>
        <v>4.713285015698661</v>
      </c>
      <c r="AW36" s="3">
        <f>(AX35+AX37)/2</f>
        <v>4.6616980561375723</v>
      </c>
      <c r="AY36" s="3">
        <f>(AZ35+AZ37)/2</f>
        <v>4.6105768906668265</v>
      </c>
      <c r="BA36" s="3">
        <f>1.1^18-1</f>
        <v>4.5599173134922379</v>
      </c>
    </row>
    <row r="37" spans="7:53" s="3" customFormat="1" x14ac:dyDescent="0.2">
      <c r="R37" s="3">
        <f>(S36+S38)/2</f>
        <v>4.9241577986115503</v>
      </c>
      <c r="T37" s="3">
        <f>(U36+U38)/2</f>
        <v>4.8706032624702518</v>
      </c>
      <c r="V37" s="3">
        <f>(W36+W38)/2</f>
        <v>4.8175471438155002</v>
      </c>
      <c r="X37" s="3">
        <f>(Y36+Y38)/2</f>
        <v>4.7649831926402717</v>
      </c>
      <c r="Z37" s="3">
        <f>(AA36+AA38)/2</f>
        <v>4.7129049758322443</v>
      </c>
      <c r="AB37" s="3">
        <f>(AC36+AC38)/2</f>
        <v>4.6613059446907856</v>
      </c>
      <c r="AD37" s="3">
        <f>(AE36+AE38)/2</f>
        <v>4.6101795404273958</v>
      </c>
      <c r="AF37" s="3">
        <f>(AG36+AG38)/2</f>
        <v>4.5595193402627565</v>
      </c>
      <c r="AH37" s="3">
        <f>(AI36+AI38)/2</f>
        <v>4.5093192360239902</v>
      </c>
      <c r="AJ37" s="3">
        <f>(AK36+AK38)/2</f>
        <v>4.4595736164663418</v>
      </c>
      <c r="AL37" s="3">
        <f>(AM36+AM38)/2</f>
        <v>4.4102774930278033</v>
      </c>
      <c r="AN37" s="3">
        <f>(AO36+AO38)/2</f>
        <v>4.361426479034944</v>
      </c>
      <c r="AP37" s="3">
        <f>(AQ36+AQ38)/2</f>
        <v>4.3130165554614219</v>
      </c>
      <c r="AR37" s="3">
        <f>(AS36+AS38)/2</f>
        <v>4.2650437395698857</v>
      </c>
      <c r="AT37" s="3">
        <f>(AU36+AU38)/2</f>
        <v>4.2175040845843137</v>
      </c>
      <c r="AV37" s="3">
        <f>(AW36+AW38)/2</f>
        <v>4.1703936793653034</v>
      </c>
      <c r="AX37" s="3">
        <f>(AY36+AY38)/2</f>
        <v>4.1237086480883001</v>
      </c>
      <c r="AZ37" s="3">
        <f>(BA36+BA38)/2</f>
        <v>4.0774451499247295</v>
      </c>
    </row>
    <row r="38" spans="7:53" s="3" customFormat="1" x14ac:dyDescent="0.2">
      <c r="Q38" s="3">
        <f>(R37+R39)/2</f>
        <v>4.4103378047896964</v>
      </c>
      <c r="S38" s="3">
        <f>(T37+T39)/2</f>
        <v>4.3613682253690715</v>
      </c>
      <c r="U38" s="3">
        <f>(V37+V39)/2</f>
        <v>4.3128630213147918</v>
      </c>
      <c r="W38" s="3">
        <f>(X37+X39)/2</f>
        <v>4.2648165306779706</v>
      </c>
      <c r="Y38" s="3">
        <f>(Z37+Z39)/2</f>
        <v>4.2172227012987289</v>
      </c>
      <c r="AA38" s="3">
        <f>(AB37+AB39)/2</f>
        <v>4.1700751001755219</v>
      </c>
      <c r="AC38" s="3">
        <f>(AD37+AD39)/2</f>
        <v>4.1233669644114848</v>
      </c>
      <c r="AE38" s="3">
        <f>(AF37+AF39)/2</f>
        <v>4.0770913113582807</v>
      </c>
      <c r="AG38" s="3">
        <f>(AH37+AH39)/2</f>
        <v>4.0312411249906095</v>
      </c>
      <c r="AI38" s="3">
        <f>(AJ37+AJ39)/2</f>
        <v>3.9858096258526721</v>
      </c>
      <c r="AK38" s="3">
        <f>(AL37+AL39)/2</f>
        <v>3.9407906031369606</v>
      </c>
      <c r="AM38" s="3">
        <f>(AN37+AN39)/2</f>
        <v>3.8961787267219941</v>
      </c>
      <c r="AO38" s="3">
        <f>(AP37+AP39)/2</f>
        <v>3.8519696642850167</v>
      </c>
      <c r="AQ38" s="3">
        <f>(AR37+AR39)/2</f>
        <v>3.8081597786981183</v>
      </c>
      <c r="AS38" s="3">
        <f>(AT37+AT39)/2</f>
        <v>3.7647454656741042</v>
      </c>
      <c r="AU38" s="3">
        <f>(AV37+AV39)/2</f>
        <v>3.7217231534699668</v>
      </c>
      <c r="AW38" s="3">
        <f>(AX37+AX39)/2</f>
        <v>3.6790893025930345</v>
      </c>
      <c r="AY38" s="3">
        <f>(AZ37+AZ39)/2</f>
        <v>3.6368404055097736</v>
      </c>
      <c r="BA38" s="3">
        <f>1.1^16-1</f>
        <v>3.5949729863572211</v>
      </c>
    </row>
    <row r="39" spans="7:53" s="3" customFormat="1" x14ac:dyDescent="0.2">
      <c r="P39" s="3">
        <f>(Q38+Q40)/2</f>
        <v>3.9413373148448367</v>
      </c>
      <c r="R39" s="3">
        <f>(S38+S40)/2</f>
        <v>3.8965178109678429</v>
      </c>
      <c r="T39" s="3">
        <f>(U38+U40)/2</f>
        <v>3.8521331882678913</v>
      </c>
      <c r="V39" s="3">
        <f>(W38+W40)/2</f>
        <v>3.8081788988140843</v>
      </c>
      <c r="X39" s="3">
        <f>(Y38+Y40)/2</f>
        <v>3.7646498687156686</v>
      </c>
      <c r="Z39" s="3">
        <f>(AA38+AA40)/2</f>
        <v>3.7215404267652139</v>
      </c>
      <c r="AB39" s="3">
        <f>(AC38+AC40)/2</f>
        <v>3.6788442556602576</v>
      </c>
      <c r="AD39" s="3">
        <f>(AE38+AE40)/2</f>
        <v>3.6365543883955747</v>
      </c>
      <c r="AF39" s="3">
        <f>(AG38+AG40)/2</f>
        <v>3.5946632824538045</v>
      </c>
      <c r="AH39" s="3">
        <f>(AI38+AI40)/2</f>
        <v>3.5531630139572292</v>
      </c>
      <c r="AJ39" s="3">
        <f>(AK38+AK40)/2</f>
        <v>3.5120456352390024</v>
      </c>
      <c r="AL39" s="3">
        <f>(AM38+AM40)/2</f>
        <v>3.471303713246118</v>
      </c>
      <c r="AN39" s="3">
        <f>(AO38+AO40)/2</f>
        <v>3.4309309744090442</v>
      </c>
      <c r="AP39" s="3">
        <f>(AQ38+AQ40)/2</f>
        <v>3.390922773108612</v>
      </c>
      <c r="AR39" s="3">
        <f>(AS38+AS40)/2</f>
        <v>3.3512758178263513</v>
      </c>
      <c r="AT39" s="3">
        <f>(AU38+AU40)/2</f>
        <v>3.3119868467638951</v>
      </c>
      <c r="AV39" s="3">
        <f>(AW38+AW40)/2</f>
        <v>3.2730526275746303</v>
      </c>
      <c r="AX39" s="3">
        <f>(AY38+AY40)/2</f>
        <v>3.2344699570977684</v>
      </c>
      <c r="AZ39" s="3">
        <f>(BA38+BA40)/2</f>
        <v>3.1962356610948177</v>
      </c>
    </row>
    <row r="40" spans="7:53" s="3" customFormat="1" x14ac:dyDescent="0.2">
      <c r="O40" s="3">
        <f>(P39+P41)/2</f>
        <v>3.5134145538258927</v>
      </c>
      <c r="Q40" s="3">
        <f>(R39+R41)/2</f>
        <v>3.4723368248999771</v>
      </c>
      <c r="S40" s="3">
        <f>(T39+T41)/2</f>
        <v>3.4316673965666142</v>
      </c>
      <c r="U40" s="3">
        <f>(V39+V41)/2</f>
        <v>3.3914033552209908</v>
      </c>
      <c r="W40" s="3">
        <f>(X39+X41)/2</f>
        <v>3.3515412669501976</v>
      </c>
      <c r="Y40" s="3">
        <f>(Z39+Z41)/2</f>
        <v>3.312077036132608</v>
      </c>
      <c r="AA40" s="3">
        <f>(AB39+AB41)/2</f>
        <v>3.273005753354906</v>
      </c>
      <c r="AC40" s="3">
        <f>(AD39+AD41)/2</f>
        <v>3.2343215469090305</v>
      </c>
      <c r="AE40" s="3">
        <f>(AF39+AF41)/2</f>
        <v>3.1960174654328686</v>
      </c>
      <c r="AG40" s="3">
        <f>(AH39+AH41)/2</f>
        <v>3.1580854399169995</v>
      </c>
      <c r="AI40" s="3">
        <f>(AJ39+AJ41)/2</f>
        <v>3.1205164020617864</v>
      </c>
      <c r="AK40" s="3">
        <f>(AL39+AL41)/2</f>
        <v>3.0833006673410441</v>
      </c>
      <c r="AM40" s="3">
        <f>(AN39+AN41)/2</f>
        <v>3.0464286997702423</v>
      </c>
      <c r="AO40" s="3">
        <f>(AP39+AP41)/2</f>
        <v>3.0098922845330711</v>
      </c>
      <c r="AQ40" s="3">
        <f>(AR39+AR41)/2</f>
        <v>2.9736857675191057</v>
      </c>
      <c r="AS40" s="3">
        <f>(AT39+AT41)/2</f>
        <v>2.9378061699785984</v>
      </c>
      <c r="AU40" s="3">
        <f>(AV39+AV41)/2</f>
        <v>2.9022505400578233</v>
      </c>
      <c r="AW40" s="3">
        <f>(AX39+AX41)/2</f>
        <v>2.8670159525562262</v>
      </c>
      <c r="AY40" s="3">
        <f>(AZ39+AZ41)/2</f>
        <v>2.8320995086857632</v>
      </c>
      <c r="BA40" s="3">
        <f>1.1^14-1</f>
        <v>2.7974983358324139</v>
      </c>
    </row>
    <row r="41" spans="7:53" s="3" customFormat="1" x14ac:dyDescent="0.2">
      <c r="N41" s="3">
        <f>(O40+O42)/2</f>
        <v>3.1232104008766872</v>
      </c>
      <c r="P41" s="3">
        <f>(Q40+Q42)/2</f>
        <v>3.0854917928069487</v>
      </c>
      <c r="R41" s="3">
        <f>(S40+S42)/2</f>
        <v>3.0481558388321113</v>
      </c>
      <c r="T41" s="3">
        <f>(U40+U42)/2</f>
        <v>3.0112016048653376</v>
      </c>
      <c r="V41" s="3">
        <f>(W40+W42)/2</f>
        <v>2.9746278116278972</v>
      </c>
      <c r="X41" s="3">
        <f>(Y40+Y42)/2</f>
        <v>2.9384326651847266</v>
      </c>
      <c r="Z41" s="3">
        <f>(AA40+AA42)/2</f>
        <v>2.902613645500002</v>
      </c>
      <c r="AB41" s="3">
        <f>(AC40+AC42)/2</f>
        <v>2.8671672510495538</v>
      </c>
      <c r="AD41" s="3">
        <f>(AE40+AE42)/2</f>
        <v>2.8320887054224864</v>
      </c>
      <c r="AF41" s="3">
        <f>(AG40+AG42)/2</f>
        <v>2.7973716484119322</v>
      </c>
      <c r="AH41" s="3">
        <f>(AI40+AI42)/2</f>
        <v>2.7630078658767694</v>
      </c>
      <c r="AJ41" s="3">
        <f>(AK40+AK42)/2</f>
        <v>2.7289871688845704</v>
      </c>
      <c r="AL41" s="3">
        <f>(AM40+AM42)/2</f>
        <v>2.6952976214359698</v>
      </c>
      <c r="AN41" s="3">
        <f>(AO40+AO42)/2</f>
        <v>2.6619264251314405</v>
      </c>
      <c r="AP41" s="3">
        <f>(AQ40+AQ42)/2</f>
        <v>2.6288617959575302</v>
      </c>
      <c r="AR41" s="3">
        <f>(AS40+AS42)/2</f>
        <v>2.5960957172118602</v>
      </c>
      <c r="AT41" s="3">
        <f>(AU40+AU42)/2</f>
        <v>2.5636254931933014</v>
      </c>
      <c r="AV41" s="3">
        <f>(AW40+AW42)/2</f>
        <v>2.5314484525410164</v>
      </c>
      <c r="AX41" s="3">
        <f>(AY40+AY42)/2</f>
        <v>2.4995619480146845</v>
      </c>
      <c r="AZ41" s="3">
        <f>(BA40+BA42)/2</f>
        <v>2.4679633562767083</v>
      </c>
    </row>
    <row r="42" spans="7:53" s="3" customFormat="1" x14ac:dyDescent="0.2">
      <c r="M42" s="3">
        <f>(N41+N43)/2</f>
        <v>2.7677216681478347</v>
      </c>
      <c r="O42" s="3">
        <f>(P41+P43)/2</f>
        <v>2.7330062479274817</v>
      </c>
      <c r="Q42" s="3">
        <f>(R41+R43)/2</f>
        <v>2.6986467607139204</v>
      </c>
      <c r="S42" s="3">
        <f>(T41+T43)/2</f>
        <v>2.6646442810976083</v>
      </c>
      <c r="U42" s="3">
        <f>(V41+V43)/2</f>
        <v>2.6309998545096844</v>
      </c>
      <c r="W42" s="3">
        <f>(X41+X43)/2</f>
        <v>2.5977143563055973</v>
      </c>
      <c r="Y42" s="3">
        <f>(Z41+Z43)/2</f>
        <v>2.5647882942368447</v>
      </c>
      <c r="AA42" s="3">
        <f>(AB41+AB43)/2</f>
        <v>2.5322215376450981</v>
      </c>
      <c r="AC42" s="3">
        <f>(AD41+AD43)/2</f>
        <v>2.5000129551900776</v>
      </c>
      <c r="AE42" s="3">
        <f>(AF41+AF43)/2</f>
        <v>2.4681599454121037</v>
      </c>
      <c r="AG42" s="3">
        <f>(AH41+AH43)/2</f>
        <v>2.4366578569068649</v>
      </c>
      <c r="AI42" s="3">
        <f>(AJ41+AJ43)/2</f>
        <v>2.405499329691752</v>
      </c>
      <c r="AK42" s="3">
        <f>(AL41+AL43)/2</f>
        <v>2.3746736704280962</v>
      </c>
      <c r="AM42" s="3">
        <f>(AN41+AN43)/2</f>
        <v>2.3441665431016974</v>
      </c>
      <c r="AO42" s="3">
        <f>(AP41+AP43)/2</f>
        <v>2.3139605657298103</v>
      </c>
      <c r="AQ42" s="3">
        <f>(AR41+AR43)/2</f>
        <v>2.2840378243959547</v>
      </c>
      <c r="AS42" s="3">
        <f>(AT41+AT43)/2</f>
        <v>2.2543852644451219</v>
      </c>
      <c r="AU42" s="3">
        <f>(AV41+AV43)/2</f>
        <v>2.2250004463287789</v>
      </c>
      <c r="AW42" s="3">
        <f>(AX41+AX43)/2</f>
        <v>2.1958809525258065</v>
      </c>
      <c r="AY42" s="3">
        <f>(AZ41+AZ43)/2</f>
        <v>2.1670243873436053</v>
      </c>
      <c r="BA42" s="3">
        <f>1.1^12-1</f>
        <v>2.1384283767210026</v>
      </c>
    </row>
    <row r="43" spans="7:53" s="3" customFormat="1" x14ac:dyDescent="0.2">
      <c r="L43" s="3">
        <f>(M42+M44)/2</f>
        <v>2.4442716469920138</v>
      </c>
      <c r="N43" s="3">
        <f>(O42+O44)/2</f>
        <v>2.4122329354189826</v>
      </c>
      <c r="P43" s="3">
        <f>(Q42+Q44)/2</f>
        <v>2.3805207030480142</v>
      </c>
      <c r="R43" s="3">
        <f>(S42+S44)/2</f>
        <v>2.3491376825957291</v>
      </c>
      <c r="T43" s="3">
        <f>(U42+U44)/2</f>
        <v>2.3180869573298795</v>
      </c>
      <c r="V43" s="3">
        <f>(W42+W44)/2</f>
        <v>2.2873718973914716</v>
      </c>
      <c r="X43" s="3">
        <f>(Y42+Y44)/2</f>
        <v>2.2569960474264681</v>
      </c>
      <c r="Z43" s="3">
        <f>(AA42+AA44)/2</f>
        <v>2.2269629429736879</v>
      </c>
      <c r="AB43" s="3">
        <f>(AC42+AC44)/2</f>
        <v>2.1972758242406423</v>
      </c>
      <c r="AD43" s="3">
        <f>(AE42+AE44)/2</f>
        <v>2.1679372049576688</v>
      </c>
      <c r="AF43" s="3">
        <f>(AG42+AG44)/2</f>
        <v>2.1389482424122752</v>
      </c>
      <c r="AH43" s="3">
        <f>(AI42+AI44)/2</f>
        <v>2.1103078479369599</v>
      </c>
      <c r="AJ43" s="3">
        <f>(AK42+AK44)/2</f>
        <v>2.082011490498934</v>
      </c>
      <c r="AL43" s="3">
        <f>(AM42+AM44)/2</f>
        <v>2.0540497194202225</v>
      </c>
      <c r="AN43" s="3">
        <f>(AO42+AO44)/2</f>
        <v>2.0264066610719547</v>
      </c>
      <c r="AP43" s="3">
        <f>(AQ42+AQ44)/2</f>
        <v>1.9990593355020907</v>
      </c>
      <c r="AR43" s="3">
        <f>(AS42+AS44)/2</f>
        <v>1.9719799315800493</v>
      </c>
      <c r="AT43" s="3">
        <f>(AU42+AU44)/2</f>
        <v>1.9451450356969426</v>
      </c>
      <c r="AV43" s="3">
        <f>(AW42+AW44)/2</f>
        <v>1.9185524401165419</v>
      </c>
      <c r="AX43" s="3">
        <f>(AY42+AY44)/2</f>
        <v>1.8921999570369286</v>
      </c>
      <c r="AZ43" s="3">
        <f>(BA42+BA44)/2</f>
        <v>1.8660854184105022</v>
      </c>
    </row>
    <row r="44" spans="7:53" s="3" customFormat="1" x14ac:dyDescent="0.2">
      <c r="K44" s="3">
        <f>(L43+L45)/2</f>
        <v>2.150476957222264</v>
      </c>
      <c r="M44" s="3">
        <f>(N43+N45)/2</f>
        <v>2.1208216258361929</v>
      </c>
      <c r="O44" s="3">
        <f>(P43+P45)/2</f>
        <v>2.0914596229104836</v>
      </c>
      <c r="Q44" s="3">
        <f>(R43+R45)/2</f>
        <v>2.062394645382108</v>
      </c>
      <c r="S44" s="3">
        <f>(T43+T45)/2</f>
        <v>2.0336310840938503</v>
      </c>
      <c r="U44" s="3">
        <f>(V43+V45)/2</f>
        <v>2.0051740601500745</v>
      </c>
      <c r="W44" s="3">
        <f>(X43+X45)/2</f>
        <v>1.9770294384773459</v>
      </c>
      <c r="Y44" s="3">
        <f>(Z43+Z45)/2</f>
        <v>1.9492038006160914</v>
      </c>
      <c r="AA44" s="3">
        <f>(AB43+AB45)/2</f>
        <v>1.9217043483022782</v>
      </c>
      <c r="AC44" s="3">
        <f>(AD43+AD45)/2</f>
        <v>1.8945386932912069</v>
      </c>
      <c r="AE44" s="3">
        <f>(AF43+AF45)/2</f>
        <v>1.8677144645032342</v>
      </c>
      <c r="AG44" s="3">
        <f>(AH43+AH45)/2</f>
        <v>1.8412386279176853</v>
      </c>
      <c r="AI44" s="3">
        <f>(AJ43+AJ45)/2</f>
        <v>1.8151163661821681</v>
      </c>
      <c r="AK44" s="3">
        <f>(AL43+AL45)/2</f>
        <v>1.7893493105697718</v>
      </c>
      <c r="AM44" s="3">
        <f>(AN43+AN45)/2</f>
        <v>1.7639328957387477</v>
      </c>
      <c r="AO44" s="3">
        <f>(AP43+AP45)/2</f>
        <v>1.738852756414099</v>
      </c>
      <c r="AQ44" s="3">
        <f>(AR43+AR45)/2</f>
        <v>1.7140808466082267</v>
      </c>
      <c r="AS44" s="3">
        <f>(AT43+AT45)/2</f>
        <v>1.6895745987149764</v>
      </c>
      <c r="AU44" s="3">
        <f>(AV43+AV45)/2</f>
        <v>1.6652896250651064</v>
      </c>
      <c r="AW44" s="3">
        <f>(AX43+AX45)/2</f>
        <v>1.6412239277072775</v>
      </c>
      <c r="AY44" s="3">
        <f>(AZ43+AZ45)/2</f>
        <v>1.6173755267302519</v>
      </c>
      <c r="BA44" s="3">
        <f>1.1^10-1</f>
        <v>1.5937424601000019</v>
      </c>
    </row>
    <row r="45" spans="7:53" s="3" customFormat="1" x14ac:dyDescent="0.2">
      <c r="J45" s="3">
        <f>(K44+K46)/2</f>
        <v>1.8842106457224914</v>
      </c>
      <c r="L45" s="3">
        <f>(M44+M46)/2</f>
        <v>1.8566822674525139</v>
      </c>
      <c r="N45" s="3">
        <f>(O44+O46)/2</f>
        <v>1.8294103162534034</v>
      </c>
      <c r="P45" s="3">
        <f>(Q44+Q46)/2</f>
        <v>1.802398542772953</v>
      </c>
      <c r="R45" s="3">
        <f>(S44+S46)/2</f>
        <v>1.775651608168487</v>
      </c>
      <c r="T45" s="3">
        <f>(U44+U46)/2</f>
        <v>1.7491752108578211</v>
      </c>
      <c r="V45" s="3">
        <f>(W44+W46)/2</f>
        <v>1.7229762229086778</v>
      </c>
      <c r="X45" s="3">
        <f>(Y44+Y46)/2</f>
        <v>1.697062829528224</v>
      </c>
      <c r="Z45" s="3">
        <f>(AA44+AA46)/2</f>
        <v>1.6714446582584952</v>
      </c>
      <c r="AB45" s="3">
        <f>(AC44+AC46)/2</f>
        <v>1.6461328723639141</v>
      </c>
      <c r="AD45" s="3">
        <f>(AE44+AE46)/2</f>
        <v>1.6211401816247453</v>
      </c>
      <c r="AF45" s="3">
        <f>(AG44+AG46)/2</f>
        <v>1.5964806865941932</v>
      </c>
      <c r="AH45" s="3">
        <f>(AI44+AI46)/2</f>
        <v>1.5721694078984108</v>
      </c>
      <c r="AJ45" s="3">
        <f>(AK44+AK46)/2</f>
        <v>1.5482212418654022</v>
      </c>
      <c r="AL45" s="3">
        <f>(AM44+AM46)/2</f>
        <v>1.524648901719321</v>
      </c>
      <c r="AN45" s="3">
        <f>(AO44+AO46)/2</f>
        <v>1.5014591304055407</v>
      </c>
      <c r="AP45" s="3">
        <f>(AQ44+AQ46)/2</f>
        <v>1.4786461773261075</v>
      </c>
      <c r="AR45" s="3">
        <f>(AS44+AS46)/2</f>
        <v>1.4561817616364039</v>
      </c>
      <c r="AT45" s="3">
        <f>(AU44+AU46)/2</f>
        <v>1.4340041617330102</v>
      </c>
      <c r="AV45" s="3">
        <f>(AW44+AW46)/2</f>
        <v>1.4120268100136708</v>
      </c>
      <c r="AX45" s="3">
        <f>(AY44+AY46)/2</f>
        <v>1.3902478983776265</v>
      </c>
      <c r="AZ45" s="3">
        <f>(BA44+BA46)/2</f>
        <v>1.3686656350500015</v>
      </c>
    </row>
    <row r="46" spans="7:53" s="3" customFormat="1" x14ac:dyDescent="0.2">
      <c r="I46" s="3">
        <f>(J45+J47)/2</f>
        <v>1.6435624269268958</v>
      </c>
      <c r="K46" s="3">
        <f>(L45+L47)/2</f>
        <v>1.6179443342227189</v>
      </c>
      <c r="M46" s="3">
        <f>(N45+N47)/2</f>
        <v>1.5925429090688348</v>
      </c>
      <c r="O46" s="3">
        <f>(P45+P47)/2</f>
        <v>1.5673610095963233</v>
      </c>
      <c r="Q46" s="3">
        <f>(R45+R47)/2</f>
        <v>1.5424024401637977</v>
      </c>
      <c r="S46" s="3">
        <f>(T45+T47)/2</f>
        <v>1.5176721322431235</v>
      </c>
      <c r="U46" s="3">
        <f>(V45+V47)/2</f>
        <v>1.4931763615655678</v>
      </c>
      <c r="W46" s="3">
        <f>(X45+X47)/2</f>
        <v>1.4689230073400097</v>
      </c>
      <c r="Y46" s="3">
        <f>(Z45+Z47)/2</f>
        <v>1.4449218584403565</v>
      </c>
      <c r="AA46" s="3">
        <f>(AB45+AB47)/2</f>
        <v>1.4211849682147122</v>
      </c>
      <c r="AC46" s="3">
        <f>(AD45+AD47)/2</f>
        <v>1.3977270514366216</v>
      </c>
      <c r="AE46" s="3">
        <f>(AF45+AF47)/2</f>
        <v>1.3745658987462563</v>
      </c>
      <c r="AG46" s="3">
        <f>(AH45+AH47)/2</f>
        <v>1.3517227452707012</v>
      </c>
      <c r="AI46" s="3">
        <f>(AJ45+AJ47)/2</f>
        <v>1.3292224496146532</v>
      </c>
      <c r="AK46" s="3">
        <f>(AL45+AL47)/2</f>
        <v>1.3070931731610327</v>
      </c>
      <c r="AM46" s="3">
        <f>(AN45+AN47)/2</f>
        <v>1.2853649076998943</v>
      </c>
      <c r="AO46" s="3">
        <f>(AP45+AP47)/2</f>
        <v>1.2640655043969824</v>
      </c>
      <c r="AQ46" s="3">
        <f>(AR45+AR47)/2</f>
        <v>1.2432115080439885</v>
      </c>
      <c r="AS46" s="3">
        <f>(AT45+AT47)/2</f>
        <v>1.2227889245578314</v>
      </c>
      <c r="AU46" s="3">
        <f>(AV45+AV47)/2</f>
        <v>1.2027186984009139</v>
      </c>
      <c r="AW46" s="3">
        <f>(AX45+AX47)/2</f>
        <v>1.1828296923200639</v>
      </c>
      <c r="AY46" s="3">
        <f>(AZ45+AZ47)/2</f>
        <v>1.1631202700250012</v>
      </c>
      <c r="BA46" s="3">
        <f>1.1^8-1</f>
        <v>1.1435888100000011</v>
      </c>
    </row>
    <row r="47" spans="7:53" s="3" customFormat="1" x14ac:dyDescent="0.2">
      <c r="H47" s="3">
        <f>(I46+I48)/2</f>
        <v>1.4267977534486604</v>
      </c>
      <c r="J47" s="3">
        <f>(K46+K48)/2</f>
        <v>1.4029142081313004</v>
      </c>
      <c r="L47" s="3">
        <f>(M46+M48)/2</f>
        <v>1.3792064009929237</v>
      </c>
      <c r="N47" s="3">
        <f>(O46+O48)/2</f>
        <v>1.3556755018842661</v>
      </c>
      <c r="P47" s="3">
        <f>(Q46+Q48)/2</f>
        <v>1.3323234764196936</v>
      </c>
      <c r="R47" s="3">
        <f>(S46+S48)/2</f>
        <v>1.3091532721591084</v>
      </c>
      <c r="T47" s="3">
        <f>(U46+U48)/2</f>
        <v>1.2861690536284258</v>
      </c>
      <c r="V47" s="3">
        <f>(W46+W48)/2</f>
        <v>1.263376500222458</v>
      </c>
      <c r="X47" s="3">
        <f>(Y46+Y48)/2</f>
        <v>1.2407831851517952</v>
      </c>
      <c r="Z47" s="3">
        <f>(AA46+AA48)/2</f>
        <v>1.218399058622218</v>
      </c>
      <c r="AB47" s="3">
        <f>(AC46+AC48)/2</f>
        <v>1.1962370640655102</v>
      </c>
      <c r="AD47" s="3">
        <f>(AE46+AE48)/2</f>
        <v>1.1743139212484979</v>
      </c>
      <c r="AF47" s="3">
        <f>(AG46+AG48)/2</f>
        <v>1.1526511108983195</v>
      </c>
      <c r="AH47" s="3">
        <f>(AI46+AI48)/2</f>
        <v>1.1312760826429915</v>
      </c>
      <c r="AJ47" s="3">
        <f>(AK46+AK48)/2</f>
        <v>1.1102236573639039</v>
      </c>
      <c r="AL47" s="3">
        <f>(AM46+AM48)/2</f>
        <v>1.0895374446027444</v>
      </c>
      <c r="AN47" s="3">
        <f>(AO46+AO48)/2</f>
        <v>1.0692706849942482</v>
      </c>
      <c r="AP47" s="3">
        <f>(AQ46+AQ48)/2</f>
        <v>1.0494848314678571</v>
      </c>
      <c r="AR47" s="3">
        <f>(AS46+AS48)/2</f>
        <v>1.0302412544515731</v>
      </c>
      <c r="AT47" s="3">
        <f>(AU46+AU48)/2</f>
        <v>1.0115736873826526</v>
      </c>
      <c r="AV47" s="3">
        <f>(AW46+AW48)/2</f>
        <v>0.9934105867881573</v>
      </c>
      <c r="AX47" s="3">
        <f>(AY46+AY48)/2</f>
        <v>0.97541148626250096</v>
      </c>
      <c r="AZ47" s="3">
        <f>(BA46+BA48)/2</f>
        <v>0.95757490500000098</v>
      </c>
    </row>
    <row r="48" spans="7:53" s="3" customFormat="1" x14ac:dyDescent="0.2">
      <c r="G48" s="3">
        <f>(H47+H49)/2</f>
        <v>1.2323179044384278</v>
      </c>
      <c r="I48" s="3">
        <f>(J47+J49)/2</f>
        <v>1.2100330799704253</v>
      </c>
      <c r="K48" s="3">
        <f>(L47+L49)/2</f>
        <v>1.1878840820398819</v>
      </c>
      <c r="M48" s="3">
        <f>(N47+N49)/2</f>
        <v>1.1658698929170126</v>
      </c>
      <c r="O48" s="3">
        <f>(P47+P49)/2</f>
        <v>1.1439899941722089</v>
      </c>
      <c r="Q48" s="3">
        <f>(R47+R49)/2</f>
        <v>1.1222445126755893</v>
      </c>
      <c r="S48" s="3">
        <f>(T47+T49)/2</f>
        <v>1.100634412075093</v>
      </c>
      <c r="U48" s="3">
        <f>(V47+V49)/2</f>
        <v>1.0791617456912841</v>
      </c>
      <c r="W48" s="3">
        <f>(X47+X49)/2</f>
        <v>1.0578299931049062</v>
      </c>
      <c r="Y48" s="3">
        <f>(Z47+Z49)/2</f>
        <v>1.0366445118632337</v>
      </c>
      <c r="AA48" s="3">
        <f>(AB47+AB49)/2</f>
        <v>1.0156131490297238</v>
      </c>
      <c r="AC48" s="3">
        <f>(AD47+AD49)/2</f>
        <v>0.9947470766943991</v>
      </c>
      <c r="AE48" s="3">
        <f>(AF47+AF49)/2</f>
        <v>0.97406194375073951</v>
      </c>
      <c r="AG48" s="3">
        <f>(AH47+AH49)/2</f>
        <v>0.95357947652593755</v>
      </c>
      <c r="AI48" s="3">
        <f>(AJ47+AJ49)/2</f>
        <v>0.93332971567132983</v>
      </c>
      <c r="AK48" s="3">
        <f>(AL47+AL49)/2</f>
        <v>0.91335414156677519</v>
      </c>
      <c r="AM48" s="3">
        <f>(AN47+AN49)/2</f>
        <v>0.89370998150559422</v>
      </c>
      <c r="AO48" s="3">
        <f>(AP47+AP49)/2</f>
        <v>0.87447586559151402</v>
      </c>
      <c r="AQ48" s="3">
        <f>(AR47+AR49)/2</f>
        <v>0.8557581548917258</v>
      </c>
      <c r="AS48" s="3">
        <f>(AT47+AT49)/2</f>
        <v>0.83769358434531493</v>
      </c>
      <c r="AU48" s="3">
        <f>(AV47+AV49)/2</f>
        <v>0.82042867636439143</v>
      </c>
      <c r="AW48" s="3">
        <f>(AX47+AX49)/2</f>
        <v>0.80399148125625075</v>
      </c>
      <c r="AY48" s="3">
        <f>(AZ47+AZ49)/2</f>
        <v>0.78770270250000074</v>
      </c>
      <c r="BA48" s="3">
        <f>1.1^6-1</f>
        <v>0.77156100000000083</v>
      </c>
    </row>
    <row r="49" spans="1:53" s="3" customFormat="1" x14ac:dyDescent="0.2">
      <c r="F49" s="3">
        <f>(G48+G50)/2</f>
        <v>1.0586234061707791</v>
      </c>
      <c r="H49" s="3">
        <f>(I48+I50)/2</f>
        <v>1.0378380554281954</v>
      </c>
      <c r="J49" s="3">
        <f>(K48+K50)/2</f>
        <v>1.0171519518095502</v>
      </c>
      <c r="L49" s="3">
        <f>(M48+M50)/2</f>
        <v>0.99656176308684019</v>
      </c>
      <c r="N49" s="3">
        <f>(O48+O50)/2</f>
        <v>0.97606428394975919</v>
      </c>
      <c r="P49" s="3">
        <f>(Q48+Q50)/2</f>
        <v>0.95565651192472401</v>
      </c>
      <c r="R49" s="3">
        <f>(S48+S50)/2</f>
        <v>0.93533575319207007</v>
      </c>
      <c r="T49" s="3">
        <f>(U48+U50)/2</f>
        <v>0.91509977052176028</v>
      </c>
      <c r="V49" s="3">
        <f>(W48+W50)/2</f>
        <v>0.89494699116011023</v>
      </c>
      <c r="X49" s="3">
        <f>(Y48+Y50)/2</f>
        <v>0.87487680105801735</v>
      </c>
      <c r="Z49" s="3">
        <f>(AA48+AA50)/2</f>
        <v>0.85488996510424942</v>
      </c>
      <c r="AB49" s="3">
        <f>(AC48+AC50)/2</f>
        <v>0.83498923399393721</v>
      </c>
      <c r="AD49" s="3">
        <f>(AE48+AE50)/2</f>
        <v>0.81518023214030044</v>
      </c>
      <c r="AF49" s="3">
        <f>(AG48+AG50)/2</f>
        <v>0.79547277660315951</v>
      </c>
      <c r="AH49" s="3">
        <f>(AI48+AI50)/2</f>
        <v>0.77588287040888348</v>
      </c>
      <c r="AJ49" s="3">
        <f>(AK48+AK50)/2</f>
        <v>0.75643577397875561</v>
      </c>
      <c r="AL49" s="3">
        <f>(AM48+AM50)/2</f>
        <v>0.73717083853080601</v>
      </c>
      <c r="AN49" s="3">
        <f>(AO48+AO50)/2</f>
        <v>0.7181492780169404</v>
      </c>
      <c r="AP49" s="3">
        <f>(AQ48+AQ50)/2</f>
        <v>0.69946689971517095</v>
      </c>
      <c r="AR49" s="3">
        <f>(AS48+AS50)/2</f>
        <v>0.68127505533187849</v>
      </c>
      <c r="AT49" s="3">
        <f>(AU48+AU50)/2</f>
        <v>0.66381348130797724</v>
      </c>
      <c r="AV49" s="3">
        <f>(AW48+AW50)/2</f>
        <v>0.64744676594062556</v>
      </c>
      <c r="AX49" s="3">
        <f>(AY48+AY50)/2</f>
        <v>0.63257147625000054</v>
      </c>
      <c r="AZ49" s="3">
        <f>(BA48+BA50)/2</f>
        <v>0.61783050000000062</v>
      </c>
    </row>
    <row r="50" spans="1:53" s="3" customFormat="1" x14ac:dyDescent="0.2">
      <c r="E50" s="3">
        <f>(F49+F51)/2</f>
        <v>0.90428285691873711</v>
      </c>
      <c r="G50" s="3">
        <f>(H49+H51)/2</f>
        <v>0.88492890790313061</v>
      </c>
      <c r="I50" s="3">
        <f>(J49+J51)/2</f>
        <v>0.8656430308859655</v>
      </c>
      <c r="K50" s="3">
        <f>(L49+L51)/2</f>
        <v>0.84641982157921836</v>
      </c>
      <c r="M50" s="3">
        <f>(N49+N51)/2</f>
        <v>0.82725363325666768</v>
      </c>
      <c r="O50" s="3">
        <f>(P49+P51)/2</f>
        <v>0.80813857372730946</v>
      </c>
      <c r="Q50" s="3">
        <f>(R49+R51)/2</f>
        <v>0.78906851117385879</v>
      </c>
      <c r="S50" s="3">
        <f>(T49+T51)/2</f>
        <v>0.77003709430904699</v>
      </c>
      <c r="U50" s="3">
        <f>(V49+V51)/2</f>
        <v>0.75103779535223636</v>
      </c>
      <c r="W50" s="3">
        <f>(X49+X51)/2</f>
        <v>0.73206398921531435</v>
      </c>
      <c r="Y50" s="3">
        <f>(Z49+Z51)/2</f>
        <v>0.713109090252801</v>
      </c>
      <c r="AA50" s="3">
        <f>(AB49+AB51)/2</f>
        <v>0.69416678117877506</v>
      </c>
      <c r="AC50" s="3">
        <f>(AD49+AD51)/2</f>
        <v>0.67523139129347531</v>
      </c>
      <c r="AE50" s="3">
        <f>(AF49+AF51)/2</f>
        <v>0.65629852052986137</v>
      </c>
      <c r="AG50" s="3">
        <f>(AH49+AH51)/2</f>
        <v>0.63736607668038137</v>
      </c>
      <c r="AI50" s="3">
        <f>(AJ49+AJ51)/2</f>
        <v>0.61843602514643714</v>
      </c>
      <c r="AK50" s="3">
        <f>(AL49+AL51)/2</f>
        <v>0.59951740639073603</v>
      </c>
      <c r="AM50" s="3">
        <f>(AN49+AN51)/2</f>
        <v>0.58063169555601779</v>
      </c>
      <c r="AO50" s="3">
        <f>(AP49+AP51)/2</f>
        <v>0.56182269044236677</v>
      </c>
      <c r="AQ50" s="3">
        <f>(AR49+AR51)/2</f>
        <v>0.54317564453861622</v>
      </c>
      <c r="AS50" s="3">
        <f>(AT49+AT51)/2</f>
        <v>0.52485652631844193</v>
      </c>
      <c r="AU50" s="3">
        <f>(AV49+AV51)/2</f>
        <v>0.50719828625156294</v>
      </c>
      <c r="AW50" s="3">
        <f>(AX49+AX51)/2</f>
        <v>0.49090205062500042</v>
      </c>
      <c r="AY50" s="3">
        <f>(AZ49+AZ51)/2</f>
        <v>0.47744025000000045</v>
      </c>
      <c r="BA50" s="3">
        <f>1.1^4-1</f>
        <v>0.4641000000000004</v>
      </c>
    </row>
    <row r="51" spans="1:53" s="3" customFormat="1" x14ac:dyDescent="0.2">
      <c r="D51" s="3">
        <f>(E50+E52)/2</f>
        <v>0.76790868762746034</v>
      </c>
      <c r="F51" s="3">
        <f>(G50+G52)/2</f>
        <v>0.74994230766669523</v>
      </c>
      <c r="H51" s="3">
        <f>(I50+I52)/2</f>
        <v>0.73201976037806593</v>
      </c>
      <c r="J51" s="3">
        <f>(K50+K52)/2</f>
        <v>0.7141341099623808</v>
      </c>
      <c r="L51" s="3">
        <f>(M50+M52)/2</f>
        <v>0.69627788007159652</v>
      </c>
      <c r="N51" s="3">
        <f>(O50+O52)/2</f>
        <v>0.67844298256357616</v>
      </c>
      <c r="P51" s="3">
        <f>(Q50+Q52)/2</f>
        <v>0.66062063552989492</v>
      </c>
      <c r="R51" s="3">
        <f>(S50+S52)/2</f>
        <v>0.6428012691556475</v>
      </c>
      <c r="T51" s="3">
        <f>(U50+U52)/2</f>
        <v>0.62497441809633369</v>
      </c>
      <c r="V51" s="3">
        <f>(W50+W52)/2</f>
        <v>0.60712859954436249</v>
      </c>
      <c r="X51" s="3">
        <f>(Y50+Y52)/2</f>
        <v>0.58925117737261135</v>
      </c>
      <c r="Z51" s="3">
        <f>(AA50+AA52)/2</f>
        <v>0.57132821540135248</v>
      </c>
      <c r="AB51" s="3">
        <f>(AC50+AC52)/2</f>
        <v>0.5533443283636128</v>
      </c>
      <c r="AD51" s="3">
        <f>(AE50+AE52)/2</f>
        <v>0.53528255044665007</v>
      </c>
      <c r="AF51" s="3">
        <f>(AG50+AG52)/2</f>
        <v>0.51712426445656323</v>
      </c>
      <c r="AH51" s="3">
        <f>(AI50+AI52)/2</f>
        <v>0.49884928295187925</v>
      </c>
      <c r="AJ51" s="3">
        <f>(AK50+AK52)/2</f>
        <v>0.48043627631411862</v>
      </c>
      <c r="AL51" s="3">
        <f>(AM50+AM52)/2</f>
        <v>0.46186397425066594</v>
      </c>
      <c r="AN51" s="3">
        <f>(AO50+AO52)/2</f>
        <v>0.44311411309509519</v>
      </c>
      <c r="AP51" s="3">
        <f>(AQ50+AQ52)/2</f>
        <v>0.42417848116956264</v>
      </c>
      <c r="AR51" s="3">
        <f>(AS50+AS52)/2</f>
        <v>0.4050762337453539</v>
      </c>
      <c r="AT51" s="3">
        <f>(AU50+AU52)/2</f>
        <v>0.38589957132890657</v>
      </c>
      <c r="AV51" s="3">
        <f>(AW50+AW52)/2</f>
        <v>0.36694980656250031</v>
      </c>
      <c r="AX51" s="3">
        <f>(AY50+AY52)/2</f>
        <v>0.3492326250000003</v>
      </c>
      <c r="AZ51" s="3">
        <f>(BA50+BA52)/2</f>
        <v>0.33705000000000029</v>
      </c>
    </row>
    <row r="52" spans="1:53" s="3" customFormat="1" x14ac:dyDescent="0.2">
      <c r="C52" s="3">
        <f>(D51+D53)/2</f>
        <v>0.64814066669349246</v>
      </c>
      <c r="E52" s="3">
        <f>(F51+F53)/2</f>
        <v>0.63153451833618357</v>
      </c>
      <c r="G52" s="3">
        <f>(H51+H53)/2</f>
        <v>0.61495570743025985</v>
      </c>
      <c r="I52" s="3">
        <f>(J51+J53)/2</f>
        <v>0.59839648987016636</v>
      </c>
      <c r="K52" s="3">
        <f>(L51+L53)/2</f>
        <v>0.58184839834554314</v>
      </c>
      <c r="M52" s="3">
        <f>(N51+N53)/2</f>
        <v>0.56530212688652548</v>
      </c>
      <c r="O52" s="3">
        <f>(P51+P53)/2</f>
        <v>0.54874739139984285</v>
      </c>
      <c r="Q52" s="3">
        <f>(R51+R53)/2</f>
        <v>0.53217275988593116</v>
      </c>
      <c r="S52" s="3">
        <f>(T51+T53)/2</f>
        <v>0.51556544400224813</v>
      </c>
      <c r="U52" s="3">
        <f>(V51+V53)/2</f>
        <v>0.49891104084043092</v>
      </c>
      <c r="W52" s="3">
        <f>(X51+X53)/2</f>
        <v>0.48219320987341052</v>
      </c>
      <c r="Y52" s="3">
        <f>(Z51+Z53)/2</f>
        <v>0.46539326449242169</v>
      </c>
      <c r="AA52" s="3">
        <f>(AB51+AB53)/2</f>
        <v>0.4484896496239299</v>
      </c>
      <c r="AC52" s="3">
        <f>(AD51+AD53)/2</f>
        <v>0.43145726543375035</v>
      </c>
      <c r="AE52" s="3">
        <f>(AF51+AF53)/2</f>
        <v>0.41426658036343889</v>
      </c>
      <c r="AG52" s="3">
        <f>(AH51+AH53)/2</f>
        <v>0.39688245223274499</v>
      </c>
      <c r="AI52" s="3">
        <f>(AJ51+AJ53)/2</f>
        <v>0.37926254075732135</v>
      </c>
      <c r="AK52" s="3">
        <f>(AL51+AL53)/2</f>
        <v>0.3613551462375012</v>
      </c>
      <c r="AM52" s="3">
        <f>(AN51+AN53)/2</f>
        <v>0.34309625294531415</v>
      </c>
      <c r="AO52" s="3">
        <f>(AP51+AP53)/2</f>
        <v>0.32440553574782366</v>
      </c>
      <c r="AQ52" s="3">
        <f>(AR51+AR53)/2</f>
        <v>0.30518131780050906</v>
      </c>
      <c r="AS52" s="3">
        <f>(AT51+AT53)/2</f>
        <v>0.28529594117226587</v>
      </c>
      <c r="AU52" s="3">
        <f>(AV51+AV53)/2</f>
        <v>0.2646008564062502</v>
      </c>
      <c r="AW52" s="3">
        <f>(AX51+AX53)/2</f>
        <v>0.24299756250000021</v>
      </c>
      <c r="AY52" s="3">
        <f>(AZ51+AZ53)/2</f>
        <v>0.22102500000000019</v>
      </c>
      <c r="BA52" s="3">
        <f>1.1^2-1</f>
        <v>0.21000000000000019</v>
      </c>
    </row>
    <row r="53" spans="1:53" s="3" customFormat="1" x14ac:dyDescent="0.2">
      <c r="B53" s="3">
        <f>(C52+C54)/2</f>
        <v>0.54363718192702493</v>
      </c>
      <c r="D53" s="3">
        <f>(E52+E54)/2</f>
        <v>0.52837264575952458</v>
      </c>
      <c r="F53" s="3">
        <f>(G52+G54)/2</f>
        <v>0.5131267290056718</v>
      </c>
      <c r="H53" s="3">
        <f>(I52+I54)/2</f>
        <v>0.4978916544824537</v>
      </c>
      <c r="J53" s="3">
        <f>(K52+K54)/2</f>
        <v>0.4826588697779518</v>
      </c>
      <c r="L53" s="3">
        <f>(M52+M54)/2</f>
        <v>0.46741891661948975</v>
      </c>
      <c r="N53" s="3">
        <f>(O52+O54)/2</f>
        <v>0.45216127120947469</v>
      </c>
      <c r="P53" s="3">
        <f>(Q52+Q54)/2</f>
        <v>0.4368741472697909</v>
      </c>
      <c r="R53" s="3">
        <f>(S52+S54)/2</f>
        <v>0.42154425061621476</v>
      </c>
      <c r="T53" s="3">
        <f>(U52+U54)/2</f>
        <v>0.40615646990816245</v>
      </c>
      <c r="V53" s="3">
        <f>(W52+W54)/2</f>
        <v>0.39069348213649935</v>
      </c>
      <c r="X53" s="3">
        <f>(Y52+Y54)/2</f>
        <v>0.37513524237420975</v>
      </c>
      <c r="Z53" s="3">
        <f>(AA52+AA54)/2</f>
        <v>0.3594583135834909</v>
      </c>
      <c r="AB53" s="3">
        <f>(AC52+AC54)/2</f>
        <v>0.34363497088424699</v>
      </c>
      <c r="AD53" s="3">
        <f>(AE52+AE54)/2</f>
        <v>0.32763198042085062</v>
      </c>
      <c r="AF53" s="3">
        <f>(AG52+AG54)/2</f>
        <v>0.31140889627031454</v>
      </c>
      <c r="AH53" s="3">
        <f>(AI52+AI54)/2</f>
        <v>0.29491562151361067</v>
      </c>
      <c r="AJ53" s="3">
        <f>(AK52+AK54)/2</f>
        <v>0.27808880520052404</v>
      </c>
      <c r="AL53" s="3">
        <f>(AM52+AM54)/2</f>
        <v>0.26084631822433646</v>
      </c>
      <c r="AN53" s="3">
        <f>(AO52+AO54)/2</f>
        <v>0.24307839279553312</v>
      </c>
      <c r="AP53" s="3">
        <f>(AQ52+AQ54)/2</f>
        <v>0.22463259032608465</v>
      </c>
      <c r="AR53" s="3">
        <f>(AS52+AS54)/2</f>
        <v>0.20528640185566421</v>
      </c>
      <c r="AT53" s="3">
        <f>(AU52+AU54)/2</f>
        <v>0.18469231101562514</v>
      </c>
      <c r="AV53" s="3">
        <f>(AW52+AW54)/2</f>
        <v>0.16225190625000013</v>
      </c>
      <c r="AX53" s="3">
        <f>(AY52+AY54)/2</f>
        <v>0.13676250000000012</v>
      </c>
      <c r="AZ53" s="3">
        <f>(BA52+BA54)/2</f>
        <v>0.10500000000000009</v>
      </c>
    </row>
    <row r="54" spans="1:53" s="3" customFormat="1" x14ac:dyDescent="0.2">
      <c r="A54" s="3">
        <f>(B53+B55)/2</f>
        <v>0.4530736248176549</v>
      </c>
      <c r="C54" s="3">
        <f>(D53+D55)/2</f>
        <v>0.43913369716055745</v>
      </c>
      <c r="E54" s="3">
        <f>(F53+F55)/2</f>
        <v>0.42521077318286549</v>
      </c>
      <c r="G54" s="3">
        <f>(H53+H55)/2</f>
        <v>0.41129775058108364</v>
      </c>
      <c r="I54" s="3">
        <f>(J53+J55)/2</f>
        <v>0.39738681909474105</v>
      </c>
      <c r="K54" s="3">
        <f>(L53+L55)/2</f>
        <v>0.38346934121036041</v>
      </c>
      <c r="M54" s="3">
        <f>(N53+N55)/2</f>
        <v>0.36953570635245409</v>
      </c>
      <c r="O54" s="3">
        <f>(P53+P55)/2</f>
        <v>0.35557515101910647</v>
      </c>
      <c r="Q54" s="3">
        <f>(R53+R55)/2</f>
        <v>0.34157553465365059</v>
      </c>
      <c r="S54" s="3">
        <f>(T53+T55)/2</f>
        <v>0.32752305723018138</v>
      </c>
      <c r="U54" s="3">
        <f>(V53+V55)/2</f>
        <v>0.31340189897589399</v>
      </c>
      <c r="W54" s="3">
        <f>(X53+X55)/2</f>
        <v>0.29919375439958817</v>
      </c>
      <c r="Y54" s="3">
        <f>(Z53+Z55)/2</f>
        <v>0.28487722025599782</v>
      </c>
      <c r="AA54" s="3">
        <f>(AB53+AB55)/2</f>
        <v>0.27042697754305195</v>
      </c>
      <c r="AC54" s="3">
        <f>(AD53+AD55)/2</f>
        <v>0.25581267633474369</v>
      </c>
      <c r="AE54" s="3">
        <f>(AF53+AF55)/2</f>
        <v>0.24099738047826239</v>
      </c>
      <c r="AG54" s="3">
        <f>(AH53+AH55)/2</f>
        <v>0.22593534030788406</v>
      </c>
      <c r="AI54" s="3">
        <f>(AJ53+AJ55)/2</f>
        <v>0.21056870226989999</v>
      </c>
      <c r="AK54" s="3">
        <f>(AL53+AL55)/2</f>
        <v>0.19482246416354687</v>
      </c>
      <c r="AM54" s="3">
        <f>(AN53+AN55)/2</f>
        <v>0.17859638350335871</v>
      </c>
      <c r="AO54" s="3">
        <f>(AP53+AP55)/2</f>
        <v>0.16175124984324257</v>
      </c>
      <c r="AQ54" s="3">
        <f>(AR53+AR55)/2</f>
        <v>0.14408386285166025</v>
      </c>
      <c r="AS54" s="3">
        <f>(AT53+AT55)/2</f>
        <v>0.12527686253906259</v>
      </c>
      <c r="AU54" s="3">
        <f>(AV53+AV55)/2</f>
        <v>0.10478376562500008</v>
      </c>
      <c r="AW54" s="3">
        <f>(AX53+AX55)/2</f>
        <v>8.1506250000000072E-2</v>
      </c>
      <c r="AY54" s="3">
        <f>(AZ53+AZ55)/2</f>
        <v>5.2500000000000047E-2</v>
      </c>
      <c r="BA54" s="3">
        <f>1-1</f>
        <v>0</v>
      </c>
    </row>
    <row r="55" spans="1:53" s="3" customFormat="1" x14ac:dyDescent="0.2">
      <c r="B55" s="3">
        <f>(C54+C56)/2</f>
        <v>0.36251006770828492</v>
      </c>
      <c r="D55" s="3">
        <f>(E54+E56)/2</f>
        <v>0.34989474856159031</v>
      </c>
      <c r="F55" s="3">
        <f>(G54+G56)/2</f>
        <v>0.33729481736005912</v>
      </c>
      <c r="H55" s="3">
        <f>(I54+I56)/2</f>
        <v>0.32470384667971364</v>
      </c>
      <c r="J55" s="3">
        <f>(K54+K56)/2</f>
        <v>0.3121147684115303</v>
      </c>
      <c r="L55" s="3">
        <f>(M54+M56)/2</f>
        <v>0.29951976580123107</v>
      </c>
      <c r="N55" s="3">
        <f>(O54+O56)/2</f>
        <v>0.28691014149543348</v>
      </c>
      <c r="P55" s="3">
        <f>(Q54+Q56)/2</f>
        <v>0.27427615476842204</v>
      </c>
      <c r="R55" s="3">
        <f>(S54+S56)/2</f>
        <v>0.26160681869108643</v>
      </c>
      <c r="T55" s="3">
        <f>(U54+U56)/2</f>
        <v>0.24888964455220025</v>
      </c>
      <c r="V55" s="3">
        <f>(W54+W56)/2</f>
        <v>0.2361103158152886</v>
      </c>
      <c r="X55" s="3">
        <f>(Y54+Y56)/2</f>
        <v>0.22325226642496662</v>
      </c>
      <c r="Z55" s="3">
        <f>(AA54+AA56)/2</f>
        <v>0.2102961269285048</v>
      </c>
      <c r="AB55" s="3">
        <f>(AC54+AC56)/2</f>
        <v>0.19721898420185693</v>
      </c>
      <c r="AD55" s="3">
        <f>(AE54+AE56)/2</f>
        <v>0.18399337224863677</v>
      </c>
      <c r="AF55" s="3">
        <f>(AG54+AG56)/2</f>
        <v>0.17058586468621023</v>
      </c>
      <c r="AH55" s="3">
        <f>(AI54+AI56)/2</f>
        <v>0.15695505910215746</v>
      </c>
      <c r="AJ55" s="3">
        <f>(AK54+AK56)/2</f>
        <v>0.14304859933927597</v>
      </c>
      <c r="AL55" s="3">
        <f>(AM54+AM56)/2</f>
        <v>0.12879861010275728</v>
      </c>
      <c r="AN55" s="3">
        <f>(AO54+AO56)/2</f>
        <v>0.1141143742111843</v>
      </c>
      <c r="AP55" s="3">
        <f>(AQ54+AQ56)/2</f>
        <v>9.8869909360400465E-2</v>
      </c>
      <c r="AR55" s="3">
        <f>(AS54+AS56)/2</f>
        <v>8.2881323847656313E-2</v>
      </c>
      <c r="AT55" s="3">
        <f>(AU54+AU56)/2</f>
        <v>6.5861414062500054E-2</v>
      </c>
      <c r="AV55" s="3">
        <f>(AW54+AW56)/2</f>
        <v>4.7315625000000042E-2</v>
      </c>
      <c r="AX55" s="3">
        <f>(AY54+AY56)/2</f>
        <v>2.6250000000000023E-2</v>
      </c>
      <c r="AZ55" s="3">
        <f>(BA54+BA56)/2</f>
        <v>0</v>
      </c>
    </row>
    <row r="56" spans="1:53" s="3" customFormat="1" x14ac:dyDescent="0.2">
      <c r="C56" s="3">
        <f>(D55+D57)/2</f>
        <v>0.2858864382560124</v>
      </c>
      <c r="E56" s="3">
        <f>(F55+F57)/2</f>
        <v>0.27457872394031518</v>
      </c>
      <c r="G56" s="3">
        <f>(H55+H57)/2</f>
        <v>0.26329188413903459</v>
      </c>
      <c r="I56" s="3">
        <f>(J55+J57)/2</f>
        <v>0.25202087426468622</v>
      </c>
      <c r="K56" s="3">
        <f>(L55+L57)/2</f>
        <v>0.24076019561270012</v>
      </c>
      <c r="M56" s="3">
        <f>(N55+N57)/2</f>
        <v>0.22950382525000806</v>
      </c>
      <c r="O56" s="3">
        <f>(P55+P57)/2</f>
        <v>0.21824513197176054</v>
      </c>
      <c r="Q56" s="3">
        <f>(R55+R57)/2</f>
        <v>0.20697677488319355</v>
      </c>
      <c r="S56" s="3">
        <f>(T55+T57)/2</f>
        <v>0.19569058015199148</v>
      </c>
      <c r="U56" s="3">
        <f>(V55+V57)/2</f>
        <v>0.18437739012850651</v>
      </c>
      <c r="W56" s="3">
        <f>(X55+X57)/2</f>
        <v>0.17302687723098903</v>
      </c>
      <c r="Y56" s="3">
        <f>(Z55+Z57)/2</f>
        <v>0.16162731259393542</v>
      </c>
      <c r="AA56" s="3">
        <f>(AB55+AB57)/2</f>
        <v>0.15016527631395762</v>
      </c>
      <c r="AC56" s="3">
        <f>(AD55+AD57)/2</f>
        <v>0.13862529206897017</v>
      </c>
      <c r="AE56" s="3">
        <f>(AF55+AF57)/2</f>
        <v>0.12698936401901115</v>
      </c>
      <c r="AG56" s="3">
        <f>(AH55+AH57)/2</f>
        <v>0.1152363890645364</v>
      </c>
      <c r="AI56" s="3">
        <f>(AJ55+AJ57)/2</f>
        <v>0.10334141593441495</v>
      </c>
      <c r="AK56" s="3">
        <f>(AL55+AL57)/2</f>
        <v>9.1274734515005077E-2</v>
      </c>
      <c r="AM56" s="3">
        <f>(AN55+AN57)/2</f>
        <v>7.900083670215588E-2</v>
      </c>
      <c r="AO56" s="3">
        <f>(AP55+AP57)/2</f>
        <v>6.6477498579126021E-2</v>
      </c>
      <c r="AQ56" s="3">
        <f>(AR55+AR57)/2</f>
        <v>5.3655955869140667E-2</v>
      </c>
      <c r="AS56" s="3">
        <f>(AT55+AT57)/2</f>
        <v>4.0485785156250037E-2</v>
      </c>
      <c r="AU56" s="3">
        <f>(AV55+AV57)/2</f>
        <v>2.6939062500000024E-2</v>
      </c>
      <c r="AW56" s="3">
        <f>(AX55+AX57)/2</f>
        <v>1.3125000000000012E-2</v>
      </c>
      <c r="AY56" s="3">
        <f>(AZ55+AZ57)/2</f>
        <v>0</v>
      </c>
      <c r="BA56" s="3">
        <v>0</v>
      </c>
    </row>
    <row r="57" spans="1:53" s="3" customFormat="1" x14ac:dyDescent="0.2">
      <c r="D57" s="3">
        <f>(E56+E58)/2</f>
        <v>0.22187812795043452</v>
      </c>
      <c r="F57" s="3">
        <f>(G56+G58)/2</f>
        <v>0.21186263052057125</v>
      </c>
      <c r="H57" s="3">
        <f>(I56+I58)/2</f>
        <v>0.20187992159835558</v>
      </c>
      <c r="J57" s="3">
        <f>(K56+K58)/2</f>
        <v>0.19192698011784218</v>
      </c>
      <c r="L57" s="3">
        <f>(M56+M58)/2</f>
        <v>0.18200062542416917</v>
      </c>
      <c r="N57" s="3">
        <f>(O56+O58)/2</f>
        <v>0.17209750900458268</v>
      </c>
      <c r="P57" s="3">
        <f>(Q56+Q58)/2</f>
        <v>0.16221410917509901</v>
      </c>
      <c r="R57" s="3">
        <f>(S56+S58)/2</f>
        <v>0.1523467310753007</v>
      </c>
      <c r="T57" s="3">
        <f>(U56+U58)/2</f>
        <v>0.14249151575178268</v>
      </c>
      <c r="V57" s="3">
        <f>(W56+W58)/2</f>
        <v>0.1326444644417244</v>
      </c>
      <c r="X57" s="3">
        <f>(Y56+Y58)/2</f>
        <v>0.12280148803701144</v>
      </c>
      <c r="Z57" s="3">
        <f>(AA56+AA58)/2</f>
        <v>0.11295849825936606</v>
      </c>
      <c r="AB57" s="3">
        <f>(AC56+AC58)/2</f>
        <v>0.10311156842605831</v>
      </c>
      <c r="AD57" s="3">
        <f>(AE56+AE58)/2</f>
        <v>9.3257211889303582E-2</v>
      </c>
      <c r="AF57" s="3">
        <f>(AG56+AG58)/2</f>
        <v>8.3392863351812063E-2</v>
      </c>
      <c r="AH57" s="3">
        <f>(AI56+AI58)/2</f>
        <v>7.351771902691534E-2</v>
      </c>
      <c r="AJ57" s="3">
        <f>(AK56+AK58)/2</f>
        <v>6.3634232529553955E-2</v>
      </c>
      <c r="AL57" s="3">
        <f>(AM56+AM58)/2</f>
        <v>5.3750858927252877E-2</v>
      </c>
      <c r="AN57" s="3">
        <f>(AO56+AO58)/2</f>
        <v>4.3887299193127477E-2</v>
      </c>
      <c r="AP57" s="3">
        <f>(AQ56+AQ58)/2</f>
        <v>3.408508779785159E-2</v>
      </c>
      <c r="AR57" s="3">
        <f>(AS56+AS58)/2</f>
        <v>2.4430587890625022E-2</v>
      </c>
      <c r="AT57" s="3">
        <f>(AU56+AU58)/2</f>
        <v>1.5110156250000013E-2</v>
      </c>
      <c r="AV57" s="3">
        <f>(AW56+AW58)/2</f>
        <v>6.5625000000000058E-3</v>
      </c>
      <c r="AX57" s="3">
        <f>(AY56+AY58)/2</f>
        <v>0</v>
      </c>
      <c r="AZ57" s="3">
        <f>(BA56+BA58)/2</f>
        <v>0</v>
      </c>
    </row>
    <row r="58" spans="1:53" s="3" customFormat="1" x14ac:dyDescent="0.2">
      <c r="E58" s="3">
        <f>(F57+F59)/2</f>
        <v>0.16917753196055385</v>
      </c>
      <c r="G58" s="3">
        <f>(H57+H59)/2</f>
        <v>0.16043337690210793</v>
      </c>
      <c r="I58" s="3">
        <f>(J57+J59)/2</f>
        <v>0.15173896893202493</v>
      </c>
      <c r="K58" s="3">
        <f>(L57+L59)/2</f>
        <v>0.14309376462298423</v>
      </c>
      <c r="M58" s="3">
        <f>(N57+N59)/2</f>
        <v>0.13449742559833031</v>
      </c>
      <c r="O58" s="3">
        <f>(P57+P59)/2</f>
        <v>0.12594988603740481</v>
      </c>
      <c r="Q58" s="3">
        <f>(R57+R59)/2</f>
        <v>0.11745144346700447</v>
      </c>
      <c r="S58" s="3">
        <f>(T57+T59)/2</f>
        <v>0.10900288199860991</v>
      </c>
      <c r="U58" s="3">
        <f>(V57+V59)/2</f>
        <v>0.10060564137505884</v>
      </c>
      <c r="W58" s="3">
        <f>(X57+X59)/2</f>
        <v>9.2262051652459764E-2</v>
      </c>
      <c r="Y58" s="3">
        <f>(Z57+Z59)/2</f>
        <v>8.3975663480087448E-2</v>
      </c>
      <c r="AA58" s="3">
        <f>(AB57+AB59)/2</f>
        <v>7.5751720204774498E-2</v>
      </c>
      <c r="AC58" s="3">
        <f>(AD57+AD59)/2</f>
        <v>6.7597844783146455E-2</v>
      </c>
      <c r="AE58" s="3">
        <f>(AF57+AF59)/2</f>
        <v>5.952505975959603E-2</v>
      </c>
      <c r="AG58" s="3">
        <f>(AH57+AH59)/2</f>
        <v>5.1549337639087714E-2</v>
      </c>
      <c r="AI58" s="3">
        <f>(AJ57+AJ59)/2</f>
        <v>4.369402211941574E-2</v>
      </c>
      <c r="AK58" s="3">
        <f>(AL57+AL59)/2</f>
        <v>3.5993730544102827E-2</v>
      </c>
      <c r="AM58" s="3">
        <f>(AN57+AN59)/2</f>
        <v>2.8500881152349878E-2</v>
      </c>
      <c r="AO58" s="3">
        <f>(AP57+AP59)/2</f>
        <v>2.1297099807128926E-2</v>
      </c>
      <c r="AQ58" s="3">
        <f>(AR57+AR59)/2</f>
        <v>1.4514219726562513E-2</v>
      </c>
      <c r="AS58" s="3">
        <f>(AT57+AT59)/2</f>
        <v>8.3753906250000065E-3</v>
      </c>
      <c r="AU58" s="3">
        <f>(AV57+AV59)/2</f>
        <v>3.2812500000000029E-3</v>
      </c>
      <c r="AW58" s="3">
        <f>(AX57+AX59)/2</f>
        <v>0</v>
      </c>
      <c r="AY58" s="3">
        <f>(AZ57+AZ59)/2</f>
        <v>0</v>
      </c>
      <c r="BA58" s="3">
        <v>0</v>
      </c>
    </row>
    <row r="59" spans="1:53" s="3" customFormat="1" x14ac:dyDescent="0.2">
      <c r="F59" s="3">
        <f>(G58+G60)/2</f>
        <v>0.12649243340053642</v>
      </c>
      <c r="H59" s="3">
        <f>(I58+I60)/2</f>
        <v>0.11898683220586027</v>
      </c>
      <c r="J59" s="3">
        <f>(K58+K60)/2</f>
        <v>0.11155095774620769</v>
      </c>
      <c r="L59" s="3">
        <f>(M58+M60)/2</f>
        <v>0.10418690382179932</v>
      </c>
      <c r="N59" s="3">
        <f>(O58+O60)/2</f>
        <v>9.6897342192077934E-2</v>
      </c>
      <c r="P59" s="3">
        <f>(Q58+Q60)/2</f>
        <v>8.9685662899710611E-2</v>
      </c>
      <c r="R59" s="3">
        <f>(S58+S60)/2</f>
        <v>8.2556155858708236E-2</v>
      </c>
      <c r="T59" s="3">
        <f>(U58+U60)/2</f>
        <v>7.5514248245437135E-2</v>
      </c>
      <c r="V59" s="3">
        <f>(W58+W60)/2</f>
        <v>6.8566818308393271E-2</v>
      </c>
      <c r="X59" s="3">
        <f>(Y58+Y60)/2</f>
        <v>6.1722615267908086E-2</v>
      </c>
      <c r="Z59" s="3">
        <f>(AA58+AA60)/2</f>
        <v>5.4992828700808835E-2</v>
      </c>
      <c r="AB59" s="3">
        <f>(AC58+AC60)/2</f>
        <v>4.8391871983490688E-2</v>
      </c>
      <c r="AD59" s="3">
        <f>(AE58+AE60)/2</f>
        <v>4.1938477676989314E-2</v>
      </c>
      <c r="AF59" s="3">
        <f>(AG58+AG60)/2</f>
        <v>3.5657256167380004E-2</v>
      </c>
      <c r="AH59" s="3">
        <f>(AI58+AI60)/2</f>
        <v>2.9580956251260081E-2</v>
      </c>
      <c r="AJ59" s="3">
        <f>(AK58+AK60)/2</f>
        <v>2.3753811709277525E-2</v>
      </c>
      <c r="AL59" s="3">
        <f>(AM58+AM60)/2</f>
        <v>1.8236602160952776E-2</v>
      </c>
      <c r="AN59" s="3">
        <f>(AO58+AO60)/2</f>
        <v>1.3114463111572277E-2</v>
      </c>
      <c r="AP59" s="3">
        <f>(AQ58+AQ60)/2</f>
        <v>8.5091118164062583E-3</v>
      </c>
      <c r="AR59" s="3">
        <f>(AS58+AS60)/2</f>
        <v>4.5978515625000032E-3</v>
      </c>
      <c r="AT59" s="3">
        <f>(AU58+AU60)/2</f>
        <v>1.6406250000000015E-3</v>
      </c>
      <c r="AV59" s="3">
        <f>(AW58+AW60)/2</f>
        <v>0</v>
      </c>
      <c r="AX59" s="3">
        <f>(AY58+AY60)/2</f>
        <v>0</v>
      </c>
      <c r="AZ59" s="3">
        <f>(BA58+BA60)</f>
        <v>0</v>
      </c>
    </row>
    <row r="60" spans="1:53" s="3" customFormat="1" x14ac:dyDescent="0.2">
      <c r="G60" s="3">
        <f>(H59+H61)/2</f>
        <v>9.2551489898964917E-2</v>
      </c>
      <c r="I60" s="3">
        <f>(J59+J61)/2</f>
        <v>8.6234695479695617E-2</v>
      </c>
      <c r="K60" s="3">
        <f>(L59+L61)/2</f>
        <v>8.0008150869431124E-2</v>
      </c>
      <c r="M60" s="3">
        <f>(N59+N61)/2</f>
        <v>7.3876382045268349E-2</v>
      </c>
      <c r="O60" s="3">
        <f>(P59+P61)/2</f>
        <v>6.784479834675107E-2</v>
      </c>
      <c r="Q60" s="3">
        <f>(R59+R61)/2</f>
        <v>6.1919882332416763E-2</v>
      </c>
      <c r="S60" s="3">
        <f>(T59+T61)/2</f>
        <v>5.6109429718806572E-2</v>
      </c>
      <c r="U60" s="3">
        <f>(V59+V61)/2</f>
        <v>5.0422855115815429E-2</v>
      </c>
      <c r="W60" s="3">
        <f>(X59+X61)/2</f>
        <v>4.4871584964326777E-2</v>
      </c>
      <c r="Y60" s="3">
        <f>(Z59+Z61)/2</f>
        <v>3.9469567055728724E-2</v>
      </c>
      <c r="AA60" s="3">
        <f>(AB59+AB61)/2</f>
        <v>3.4233937196843173E-2</v>
      </c>
      <c r="AC60" s="3">
        <f>(AD59+AD61)/2</f>
        <v>2.9185899183834917E-2</v>
      </c>
      <c r="AE60" s="3">
        <f>(AF59+AF61)/2</f>
        <v>2.4351895594382597E-2</v>
      </c>
      <c r="AG60" s="3">
        <f>(AH59+AH61)/2</f>
        <v>1.9765174695672294E-2</v>
      </c>
      <c r="AI60" s="3">
        <f>(AJ59+AJ61)/2</f>
        <v>1.5467890383104418E-2</v>
      </c>
      <c r="AK60" s="3">
        <f>(AL59+AL61)/2</f>
        <v>1.151389287445222E-2</v>
      </c>
      <c r="AM60" s="3">
        <f>(AN59+AN61)/2</f>
        <v>7.9723231695556715E-3</v>
      </c>
      <c r="AO60" s="3">
        <f>(AP59+AP61)/2</f>
        <v>4.9318264160156293E-3</v>
      </c>
      <c r="AQ60" s="3">
        <f>(AR59+AR61)/2</f>
        <v>2.5040039062500016E-3</v>
      </c>
      <c r="AS60" s="3">
        <f>(AT59+AT61)/2</f>
        <v>8.2031250000000073E-4</v>
      </c>
      <c r="AU60" s="3">
        <f>(AV59+AV61)/2</f>
        <v>0</v>
      </c>
      <c r="AW60" s="3">
        <f>(AX59+AX61)/2</f>
        <v>0</v>
      </c>
      <c r="AY60" s="3">
        <f>(AZ59+AZ61)/2</f>
        <v>0</v>
      </c>
      <c r="BA60" s="3">
        <v>0</v>
      </c>
    </row>
    <row r="61" spans="1:53" s="3" customFormat="1" x14ac:dyDescent="0.2">
      <c r="H61" s="3">
        <f>(I60+I62)/2</f>
        <v>6.6116147592069546E-2</v>
      </c>
      <c r="J61" s="3">
        <f>(K60+K62)/2</f>
        <v>6.0918433213183534E-2</v>
      </c>
      <c r="L61" s="3">
        <f>(M60+M62)/2</f>
        <v>5.5829397917062921E-2</v>
      </c>
      <c r="N61" s="3">
        <f>(O60+O62)/2</f>
        <v>5.0855421898458764E-2</v>
      </c>
      <c r="P61" s="3">
        <f>(Q60+Q62)/2</f>
        <v>4.6003933793791536E-2</v>
      </c>
      <c r="R61" s="3">
        <f>(S60+S62)/2</f>
        <v>4.1283608806125291E-2</v>
      </c>
      <c r="T61" s="3">
        <f>(U60+U62)/2</f>
        <v>3.6704611192176009E-2</v>
      </c>
      <c r="V61" s="3">
        <f>(W60+W62)/2</f>
        <v>3.2278891923237588E-2</v>
      </c>
      <c r="X61" s="3">
        <f>(Y60+Y62)/2</f>
        <v>2.8020554660745468E-2</v>
      </c>
      <c r="Z61" s="3">
        <f>(AA60+AA62)/2</f>
        <v>2.3946305410648617E-2</v>
      </c>
      <c r="AB61" s="3">
        <f>(AC60+AC62)/2</f>
        <v>2.0076002410195651E-2</v>
      </c>
      <c r="AD61" s="3">
        <f>(AE60+AE62)/2</f>
        <v>1.6433320690680521E-2</v>
      </c>
      <c r="AF61" s="3">
        <f>(AG60+AG62)/2</f>
        <v>1.3046535021385192E-2</v>
      </c>
      <c r="AH61" s="3">
        <f>(AI60+AI62)/2</f>
        <v>9.9493931400845073E-3</v>
      </c>
      <c r="AJ61" s="3">
        <f>(AK60+AK62)/2</f>
        <v>7.1819690569313119E-3</v>
      </c>
      <c r="AL61" s="3">
        <f>(AM60+AM62)/2</f>
        <v>4.7911835879516649E-3</v>
      </c>
      <c r="AN61" s="3">
        <f>(AO60+AO62)/2</f>
        <v>2.8301832275390649E-3</v>
      </c>
      <c r="AP61" s="3">
        <f>(AQ60+AQ62)/2</f>
        <v>1.3545410156250008E-3</v>
      </c>
      <c r="AR61" s="3">
        <f>(AS60+AS62)/2</f>
        <v>4.1015625000000036E-4</v>
      </c>
      <c r="AT61" s="3">
        <f>(AU60+AU62)/2</f>
        <v>0</v>
      </c>
      <c r="AV61" s="3">
        <f>(AW60+AW62)/2</f>
        <v>0</v>
      </c>
      <c r="AX61" s="3">
        <f>(AY60+AY62)/2</f>
        <v>0</v>
      </c>
      <c r="AZ61" s="3">
        <f>(BA60+BA62)</f>
        <v>0</v>
      </c>
    </row>
    <row r="62" spans="1:53" s="3" customFormat="1" x14ac:dyDescent="0.2">
      <c r="I62" s="3">
        <f>(J61+J63)/2</f>
        <v>4.5997599704443469E-2</v>
      </c>
      <c r="K62" s="3">
        <f>(L61+L63)/2</f>
        <v>4.1828715556935937E-2</v>
      </c>
      <c r="M62" s="3">
        <f>(N61+N63)/2</f>
        <v>3.7782413788857494E-2</v>
      </c>
      <c r="O62" s="3">
        <f>(P61+P63)/2</f>
        <v>3.3866045450166464E-2</v>
      </c>
      <c r="Q62" s="3">
        <f>(R61+R63)/2</f>
        <v>3.0087985255166309E-2</v>
      </c>
      <c r="S62" s="3">
        <f>(T61+T63)/2</f>
        <v>2.6457787893444017E-2</v>
      </c>
      <c r="U62" s="3">
        <f>(V61+V63)/2</f>
        <v>2.2986367268536586E-2</v>
      </c>
      <c r="W62" s="3">
        <f>(X61+X63)/2</f>
        <v>1.9686198882148401E-2</v>
      </c>
      <c r="Y62" s="3">
        <f>(Z61+Z63)/2</f>
        <v>1.6571542265762209E-2</v>
      </c>
      <c r="AA62" s="3">
        <f>(AB61+AB63)/2</f>
        <v>1.3658673624454063E-2</v>
      </c>
      <c r="AC62" s="3">
        <f>(AD61+AD63)/2</f>
        <v>1.0966105636556381E-2</v>
      </c>
      <c r="AE62" s="3">
        <f>(AF61+AF63)/2</f>
        <v>8.5147457869784414E-3</v>
      </c>
      <c r="AG62" s="3">
        <f>(AH61+AH63)/2</f>
        <v>6.3278953470980908E-3</v>
      </c>
      <c r="AI62" s="3">
        <f>(AJ61+AJ63)/2</f>
        <v>4.4308958970645951E-3</v>
      </c>
      <c r="AK62" s="3">
        <f>(AL61+AL63)/2</f>
        <v>2.8500452394104032E-3</v>
      </c>
      <c r="AM62" s="3">
        <f>(AN61+AN63)/2</f>
        <v>1.6100440063476576E-3</v>
      </c>
      <c r="AO62" s="3">
        <f>(AP61+AP63)/2</f>
        <v>7.2854003906250037E-4</v>
      </c>
      <c r="AQ62" s="3">
        <f>(AR61+AR63)/2</f>
        <v>2.0507812500000018E-4</v>
      </c>
      <c r="AS62" s="3">
        <f>(AT61+AT63)/2</f>
        <v>0</v>
      </c>
      <c r="AU62" s="3">
        <f>(AV61+AV63)/2</f>
        <v>0</v>
      </c>
      <c r="AW62" s="3">
        <f>(AX61+AX63)/2</f>
        <v>0</v>
      </c>
      <c r="AY62" s="3">
        <f>(AZ61+AZ63)/2</f>
        <v>0</v>
      </c>
      <c r="BA62" s="3">
        <v>0</v>
      </c>
    </row>
    <row r="63" spans="1:53" s="3" customFormat="1" x14ac:dyDescent="0.2">
      <c r="J63" s="3">
        <f>(K62+K64)/2</f>
        <v>3.1076766195703404E-2</v>
      </c>
      <c r="L63" s="3">
        <f>(M62+M64)/2</f>
        <v>2.7828033196808957E-2</v>
      </c>
      <c r="N63" s="3">
        <f>(O62+O64)/2</f>
        <v>2.4709405679256218E-2</v>
      </c>
      <c r="P63" s="3">
        <f>(Q62+Q64)/2</f>
        <v>2.1728157106541395E-2</v>
      </c>
      <c r="R63" s="3">
        <f>(S62+S64)/2</f>
        <v>1.8892361704207324E-2</v>
      </c>
      <c r="T63" s="3">
        <f>(U62+U64)/2</f>
        <v>1.6210964594712024E-2</v>
      </c>
      <c r="V63" s="3">
        <f>(W62+W64)/2</f>
        <v>1.3693842613835583E-2</v>
      </c>
      <c r="X63" s="3">
        <f>(Y62+Y64)/2</f>
        <v>1.1351843103551335E-2</v>
      </c>
      <c r="Z63" s="3">
        <f>(AA62+AA64)/2</f>
        <v>9.1967791208758011E-3</v>
      </c>
      <c r="AB63" s="3">
        <f>(AC62+AC64)/2</f>
        <v>7.2413448387124747E-3</v>
      </c>
      <c r="AD63" s="3">
        <f>(AE62+AE64)/2</f>
        <v>5.4988905824322407E-3</v>
      </c>
      <c r="AF63" s="3">
        <f>(AG62+AG64)/2</f>
        <v>3.9829565525716926E-3</v>
      </c>
      <c r="AH63" s="3">
        <f>(AI62+AI64)/2</f>
        <v>2.7063975541116742E-3</v>
      </c>
      <c r="AJ63" s="3">
        <f>(AK62+AK64)/2</f>
        <v>1.6798227371978775E-3</v>
      </c>
      <c r="AL63" s="3">
        <f>(AM62+AM64)/2</f>
        <v>9.0890689086914138E-4</v>
      </c>
      <c r="AN63" s="3">
        <f>(AO62+AO64)/2</f>
        <v>3.8990478515625018E-4</v>
      </c>
      <c r="AP63" s="3">
        <f>(AQ62+AQ64)/2</f>
        <v>1.0253906250000009E-4</v>
      </c>
      <c r="AR63" s="3">
        <f>(AS62+AS64)/2</f>
        <v>0</v>
      </c>
      <c r="AT63" s="3">
        <f>(AU62+AU64)/2</f>
        <v>0</v>
      </c>
      <c r="AV63" s="3">
        <f>(AW62+AW64)/2</f>
        <v>0</v>
      </c>
      <c r="AX63" s="3">
        <f>(AY62+AY64)/2</f>
        <v>0</v>
      </c>
      <c r="AZ63" s="3">
        <f>(BA62+BA64)</f>
        <v>0</v>
      </c>
    </row>
    <row r="64" spans="1:53" s="3" customFormat="1" x14ac:dyDescent="0.2">
      <c r="K64" s="3">
        <f>(L63+L65)/2</f>
        <v>2.0324816834470866E-2</v>
      </c>
      <c r="M64" s="3">
        <f>(N63+N65)/2</f>
        <v>1.7873652604760419E-2</v>
      </c>
      <c r="O64" s="3">
        <f>(P63+P65)/2</f>
        <v>1.5552765908345971E-2</v>
      </c>
      <c r="Q64" s="3">
        <f>(R63+R65)/2</f>
        <v>1.3368328957916479E-2</v>
      </c>
      <c r="S64" s="3">
        <f>(T63+T65)/2</f>
        <v>1.1326935514970632E-2</v>
      </c>
      <c r="U64" s="3">
        <f>(V63+V65)/2</f>
        <v>9.4355619208874603E-3</v>
      </c>
      <c r="W64" s="3">
        <f>(X63+X65)/2</f>
        <v>7.7014863455227636E-3</v>
      </c>
      <c r="Y64" s="3">
        <f>(Z63+Z65)/2</f>
        <v>6.1321439413404583E-3</v>
      </c>
      <c r="AA64" s="3">
        <f>(AB63+AB65)/2</f>
        <v>4.7348846172975394E-3</v>
      </c>
      <c r="AC64" s="3">
        <f>(AD63+AD65)/2</f>
        <v>3.5165840408685678E-3</v>
      </c>
      <c r="AE64" s="3">
        <f>(AF63+AF65)/2</f>
        <v>2.4830353778860408E-3</v>
      </c>
      <c r="AG64" s="3">
        <f>(AH63+AH65)/2</f>
        <v>1.6380177580452935E-3</v>
      </c>
      <c r="AI64" s="3">
        <f>(AJ63+AJ65)/2</f>
        <v>9.818992111587533E-4</v>
      </c>
      <c r="AK64" s="3">
        <f>(AL63+AL65)/2</f>
        <v>5.0960023498535195E-4</v>
      </c>
      <c r="AM64" s="3">
        <f>(AN63+AN65)/2</f>
        <v>2.0776977539062509E-4</v>
      </c>
      <c r="AO64" s="3">
        <f>(AP63+AP65)/2</f>
        <v>5.1269531250000046E-5</v>
      </c>
      <c r="AQ64" s="3">
        <f>(AR63+AR65)/2</f>
        <v>0</v>
      </c>
      <c r="AS64" s="3">
        <f>(AT63+AT65)/2</f>
        <v>0</v>
      </c>
      <c r="AU64" s="3">
        <f>(AV63+AV65)/2</f>
        <v>0</v>
      </c>
      <c r="AW64" s="3">
        <f>(AX63+AX65)/2</f>
        <v>0</v>
      </c>
      <c r="AY64" s="3">
        <f>(AZ63+AZ65)/2</f>
        <v>0</v>
      </c>
      <c r="BA64" s="3">
        <v>0</v>
      </c>
    </row>
    <row r="65" spans="12:53" s="3" customFormat="1" x14ac:dyDescent="0.2">
      <c r="L65" s="3">
        <f>(M64+M66)/2</f>
        <v>1.2821600472132776E-2</v>
      </c>
      <c r="N65" s="3">
        <f>(O64+O66)/2</f>
        <v>1.1037899530264621E-2</v>
      </c>
      <c r="P65" s="3">
        <f>(Q64+Q66)/2</f>
        <v>9.3773747101505468E-3</v>
      </c>
      <c r="R65" s="3">
        <f>(S64+S66)/2</f>
        <v>7.8442962116256343E-3</v>
      </c>
      <c r="T65" s="3">
        <f>(U64+U66)/2</f>
        <v>6.4429064352292389E-3</v>
      </c>
      <c r="V65" s="3">
        <f>(W64+W66)/2</f>
        <v>5.1772812279393381E-3</v>
      </c>
      <c r="X65" s="3">
        <f>(Y64+Y66)/2</f>
        <v>4.0511295874941936E-3</v>
      </c>
      <c r="Z65" s="3">
        <f>(AA64+AA66)/2</f>
        <v>3.0675087618051156E-3</v>
      </c>
      <c r="AB65" s="3">
        <f>(AC64+AC66)/2</f>
        <v>2.2284243958826042E-3</v>
      </c>
      <c r="AD65" s="3">
        <f>(AE64+AE66)/2</f>
        <v>1.5342774993048949E-3</v>
      </c>
      <c r="AF65" s="3">
        <f>(AG64+AG66)/2</f>
        <v>9.8311420320038902E-4</v>
      </c>
      <c r="AH65" s="3">
        <f>(AI64+AI66)/2</f>
        <v>5.6963796197891288E-4</v>
      </c>
      <c r="AJ65" s="3">
        <f>(AK64+AK66)/2</f>
        <v>2.8397568511962911E-4</v>
      </c>
      <c r="AL65" s="3">
        <f>(AM64+AM66)/2</f>
        <v>1.1029357910156254E-4</v>
      </c>
      <c r="AN65" s="3">
        <f>(AO64+AO66)/2</f>
        <v>2.5634765625000023E-5</v>
      </c>
      <c r="AP65" s="3">
        <f>(AQ64+AQ66)/2</f>
        <v>0</v>
      </c>
      <c r="AR65" s="3">
        <f>(AS64+AS66)/2</f>
        <v>0</v>
      </c>
      <c r="AT65" s="3">
        <f>(AU64+AU66)/2</f>
        <v>0</v>
      </c>
      <c r="AV65" s="3">
        <f>(AW64+AW66)/2</f>
        <v>0</v>
      </c>
      <c r="AX65" s="3">
        <f>(AY64+AY66)/2</f>
        <v>0</v>
      </c>
      <c r="AZ65" s="3">
        <f>(BA64+BA66)</f>
        <v>0</v>
      </c>
    </row>
    <row r="66" spans="12:53" s="3" customFormat="1" x14ac:dyDescent="0.2">
      <c r="M66" s="3">
        <f>(N65+N67)/2</f>
        <v>7.7695483395051317E-3</v>
      </c>
      <c r="O66" s="3">
        <f>(P65+P67)/2</f>
        <v>6.5230331521832722E-3</v>
      </c>
      <c r="Q66" s="3">
        <f>(R65+R67)/2</f>
        <v>5.3864204623846144E-3</v>
      </c>
      <c r="S66" s="3">
        <f>(T65+T67)/2</f>
        <v>4.3616569082806384E-3</v>
      </c>
      <c r="U66" s="3">
        <f>(V65+V67)/2</f>
        <v>3.4502509495710171E-3</v>
      </c>
      <c r="W66" s="3">
        <f>(X65+X67)/2</f>
        <v>2.6530761103559118E-3</v>
      </c>
      <c r="Y66" s="3">
        <f>(Z65+Z67)/2</f>
        <v>1.9701152336479288E-3</v>
      </c>
      <c r="AA66" s="3">
        <f>(AB65+AB67)/2</f>
        <v>1.4001329063126917E-3</v>
      </c>
      <c r="AC66" s="3">
        <f>(AD65+AD67)/2</f>
        <v>9.4026475089664099E-4</v>
      </c>
      <c r="AE66" s="3">
        <f>(AF65+AF67)/2</f>
        <v>5.8551962072374882E-4</v>
      </c>
      <c r="AG66" s="3">
        <f>(AH65+AH67)/2</f>
        <v>3.2821064835548432E-4</v>
      </c>
      <c r="AI66" s="3">
        <f>(AJ65+AJ67)/2</f>
        <v>1.5737671279907238E-4</v>
      </c>
      <c r="AK66" s="3">
        <f>(AL65+AL67)/2</f>
        <v>5.8351135253906271E-5</v>
      </c>
      <c r="AM66" s="3">
        <f>(AN65+AN67)/2</f>
        <v>1.2817382812500011E-5</v>
      </c>
      <c r="AO66" s="3">
        <f>(AP65+AP67)/2</f>
        <v>0</v>
      </c>
      <c r="AQ66" s="3">
        <f>(AR65+AR67)/2</f>
        <v>0</v>
      </c>
      <c r="AS66" s="3">
        <f>(AT65+AT67)/2</f>
        <v>0</v>
      </c>
      <c r="AU66" s="3">
        <f>(AV65+AV67)/2</f>
        <v>0</v>
      </c>
      <c r="AW66" s="3">
        <f>(AX65+AX67)/2</f>
        <v>0</v>
      </c>
      <c r="AY66" s="3">
        <f>(AZ65+AZ67)/2</f>
        <v>0</v>
      </c>
      <c r="BA66" s="3">
        <v>0</v>
      </c>
    </row>
    <row r="67" spans="12:53" s="3" customFormat="1" x14ac:dyDescent="0.2">
      <c r="N67" s="3">
        <f>(O66+O68)/2</f>
        <v>4.5011971487456427E-3</v>
      </c>
      <c r="P67" s="3">
        <f>(Q66+Q68)/2</f>
        <v>3.6686915942159984E-3</v>
      </c>
      <c r="R67" s="3">
        <f>(S66+S68)/2</f>
        <v>2.9285447131435936E-3</v>
      </c>
      <c r="T67" s="3">
        <f>(U66+U68)/2</f>
        <v>2.2804073813320383E-3</v>
      </c>
      <c r="V67" s="3">
        <f>(W66+W68)/2</f>
        <v>1.7232206712026958E-3</v>
      </c>
      <c r="X67" s="3">
        <f>(Y66+Y68)/2</f>
        <v>1.2550226332176295E-3</v>
      </c>
      <c r="Z67" s="3">
        <f>(AA66+AA68)/2</f>
        <v>8.7272170549074191E-4</v>
      </c>
      <c r="AB67" s="3">
        <f>(AC66+AC68)/2</f>
        <v>5.7184141674277908E-4</v>
      </c>
      <c r="AD67" s="3">
        <f>(AE66+AE68)/2</f>
        <v>3.4625200248838701E-4</v>
      </c>
      <c r="AF67" s="3">
        <f>(AG66+AG68)/2</f>
        <v>1.8792503824710863E-4</v>
      </c>
      <c r="AH67" s="3">
        <f>(AI66+AI68)/2</f>
        <v>8.6783334732055725E-5</v>
      </c>
      <c r="AJ67" s="3">
        <f>(AK66+AK68)/2</f>
        <v>3.0777740478515635E-5</v>
      </c>
      <c r="AL67" s="3">
        <f>(AM66+AM68)/2</f>
        <v>6.4086914062500057E-6</v>
      </c>
      <c r="AN67" s="3">
        <f>(AO66+AO68)/2</f>
        <v>0</v>
      </c>
      <c r="AP67" s="3">
        <f>(AQ66+AQ68)/2</f>
        <v>0</v>
      </c>
      <c r="AR67" s="3">
        <f>(AS66+AS68)/2</f>
        <v>0</v>
      </c>
      <c r="AT67" s="3">
        <f>(AU66+AU68)/2</f>
        <v>0</v>
      </c>
      <c r="AV67" s="3">
        <f>(AW66+AW68)/2</f>
        <v>0</v>
      </c>
      <c r="AX67" s="3">
        <f>(AY66+AY68)/2</f>
        <v>0</v>
      </c>
      <c r="AZ67" s="3">
        <f>(BA66+BA68)</f>
        <v>0</v>
      </c>
    </row>
    <row r="68" spans="12:53" s="3" customFormat="1" x14ac:dyDescent="0.2">
      <c r="O68" s="3">
        <f>(P67+P69)/2</f>
        <v>2.4793611453080124E-3</v>
      </c>
      <c r="Q68" s="3">
        <f>(R67+R69)/2</f>
        <v>1.9509627260473825E-3</v>
      </c>
      <c r="S68" s="3">
        <f>(T67+T69)/2</f>
        <v>1.4954325180065492E-3</v>
      </c>
      <c r="U68" s="3">
        <f>(V67+V69)/2</f>
        <v>1.1105638130930594E-3</v>
      </c>
      <c r="W68" s="3">
        <f>(X67+X69)/2</f>
        <v>7.9336523204947987E-4</v>
      </c>
      <c r="Y68" s="3">
        <f>(Z67+Z69)/2</f>
        <v>5.3993003278733024E-4</v>
      </c>
      <c r="AA68" s="3">
        <f>(AB67+AB69)/2</f>
        <v>3.4531050466879226E-4</v>
      </c>
      <c r="AC68" s="3">
        <f>(AD67+AD69)/2</f>
        <v>2.0341808258891723E-4</v>
      </c>
      <c r="AE68" s="3">
        <f>(AF67+AF69)/2</f>
        <v>1.0698438425302515E-4</v>
      </c>
      <c r="AG68" s="3">
        <f>(AH67+AH69)/2</f>
        <v>4.7639428138732945E-5</v>
      </c>
      <c r="AI68" s="3">
        <f>(AJ67+AJ69)/2</f>
        <v>1.6189956665039068E-5</v>
      </c>
      <c r="AK68" s="3">
        <f>(AL67+AL69)/2</f>
        <v>3.2043457031250028E-6</v>
      </c>
      <c r="AM68" s="3">
        <f>(AN67+AN69)/2</f>
        <v>0</v>
      </c>
      <c r="AO68" s="3">
        <f>(AP67+AP69)/2</f>
        <v>0</v>
      </c>
      <c r="AQ68" s="3">
        <f>(AR67+AR69)/2</f>
        <v>0</v>
      </c>
      <c r="AS68" s="3">
        <f>(AT67+AT69)/2</f>
        <v>0</v>
      </c>
      <c r="AU68" s="3">
        <f>(AV67+AV69)/2</f>
        <v>0</v>
      </c>
      <c r="AW68" s="3">
        <f>(AX67+AX69)/2</f>
        <v>0</v>
      </c>
      <c r="AY68" s="3">
        <f>(AZ67+AZ69)/2</f>
        <v>0</v>
      </c>
      <c r="BA68" s="3">
        <v>0</v>
      </c>
    </row>
    <row r="69" spans="12:53" s="3" customFormat="1" x14ac:dyDescent="0.2">
      <c r="P69" s="3">
        <f>(Q68+Q70)/2</f>
        <v>1.2900306964000268E-3</v>
      </c>
      <c r="R69" s="3">
        <f>(S68+S70)/2</f>
        <v>9.7338073895117134E-4</v>
      </c>
      <c r="T69" s="3">
        <f>(U68+U70)/2</f>
        <v>7.1045765468106029E-4</v>
      </c>
      <c r="V69" s="3">
        <f>(W68+W70)/2</f>
        <v>4.9790695498342296E-4</v>
      </c>
      <c r="X69" s="3">
        <f>(Y68+Y70)/2</f>
        <v>3.317078308813302E-4</v>
      </c>
      <c r="Z69" s="3">
        <f>(AA68+AA70)/2</f>
        <v>2.0713836008391862E-4</v>
      </c>
      <c r="AB69" s="3">
        <f>(AC68+AC70)/2</f>
        <v>1.1877959259480548E-4</v>
      </c>
      <c r="AD69" s="3">
        <f>(AE68+AE70)/2</f>
        <v>6.0584162689447459E-5</v>
      </c>
      <c r="AF69" s="3">
        <f>(AG68+AG70)/2</f>
        <v>2.604373025894167E-5</v>
      </c>
      <c r="AH69" s="3">
        <f>(AI68+AI70)/2</f>
        <v>8.4955215454101587E-6</v>
      </c>
      <c r="AJ69" s="3">
        <f>(AK68+AK70)/2</f>
        <v>1.6021728515625014E-6</v>
      </c>
      <c r="AL69" s="3">
        <f>(AM68+AM70)/2</f>
        <v>0</v>
      </c>
      <c r="AN69" s="3">
        <f>(AO68+AO70)/2</f>
        <v>0</v>
      </c>
      <c r="AP69" s="3">
        <f>(AQ68+AQ70)/2</f>
        <v>0</v>
      </c>
      <c r="AR69" s="3">
        <f>(AS68+AS70)/2</f>
        <v>0</v>
      </c>
      <c r="AT69" s="3">
        <f>(AU68+AU70)/2</f>
        <v>0</v>
      </c>
      <c r="AV69" s="3">
        <f>(AW68+AW70)/2</f>
        <v>0</v>
      </c>
      <c r="AX69" s="3">
        <f>(AY68+AY70)/2</f>
        <v>0</v>
      </c>
      <c r="AZ69" s="3">
        <f>(BA68+BA70)</f>
        <v>0</v>
      </c>
    </row>
    <row r="70" spans="12:53" s="3" customFormat="1" x14ac:dyDescent="0.2">
      <c r="Q70" s="3">
        <f>(R69+R71)/2</f>
        <v>6.2909866675267133E-4</v>
      </c>
      <c r="S70" s="3">
        <f>(T69+T71)/2</f>
        <v>4.5132895989579352E-4</v>
      </c>
      <c r="U70" s="3">
        <f>(V69+V71)/2</f>
        <v>3.1035149626906116E-4</v>
      </c>
      <c r="W70" s="3">
        <f>(X69+X71)/2</f>
        <v>2.0244867791736605E-4</v>
      </c>
      <c r="Y70" s="3">
        <f>(Z69+Z71)/2</f>
        <v>1.234856289753301E-4</v>
      </c>
      <c r="AA70" s="3">
        <f>(AB69+AB71)/2</f>
        <v>6.8966215499045017E-5</v>
      </c>
      <c r="AC70" s="3">
        <f>(AD69+AD71)/2</f>
        <v>3.4141102600693733E-5</v>
      </c>
      <c r="AE70" s="3">
        <f>(AF69+AF71)/2</f>
        <v>1.418394112586976E-5</v>
      </c>
      <c r="AG70" s="3">
        <f>(AH69+AH71)/2</f>
        <v>4.4480323791503918E-6</v>
      </c>
      <c r="AI70" s="3">
        <f>(AJ69+AJ71)/2</f>
        <v>8.0108642578125071E-7</v>
      </c>
      <c r="AK70" s="3">
        <f>(AL69+AL71)/2</f>
        <v>0</v>
      </c>
      <c r="AM70" s="3">
        <f>(AN69+AN71)/2</f>
        <v>0</v>
      </c>
      <c r="AO70" s="3">
        <f>(AP69+AP71)/2</f>
        <v>0</v>
      </c>
      <c r="AQ70" s="3">
        <f>(AR69+AR71)/2</f>
        <v>0</v>
      </c>
      <c r="AS70" s="3">
        <f>(AT69+AT71)/2</f>
        <v>0</v>
      </c>
      <c r="AU70" s="3">
        <f>(AV69+AV71)/2</f>
        <v>0</v>
      </c>
      <c r="AW70" s="3">
        <f>(AX69+AX71)/2</f>
        <v>0</v>
      </c>
      <c r="AY70" s="3">
        <f>(AZ69+AZ71)/2</f>
        <v>0</v>
      </c>
      <c r="BA70" s="3">
        <v>0</v>
      </c>
    </row>
    <row r="71" spans="12:53" s="3" customFormat="1" x14ac:dyDescent="0.2">
      <c r="R71" s="3">
        <f>(S70+S72)/2</f>
        <v>2.8481659455417132E-4</v>
      </c>
      <c r="T71" s="3">
        <f>(U70+U72)/2</f>
        <v>1.9220026511052675E-4</v>
      </c>
      <c r="V71" s="3">
        <f>(W70+W72)/2</f>
        <v>1.2279603755469942E-4</v>
      </c>
      <c r="X71" s="3">
        <f>(Y70+Y72)/2</f>
        <v>7.3189524953401935E-5</v>
      </c>
      <c r="Z71" s="3">
        <f>(AA70+AA72)/2</f>
        <v>3.9832897866741603E-5</v>
      </c>
      <c r="AB71" s="3">
        <f>(AC70+AC72)/2</f>
        <v>1.9152838403284564E-5</v>
      </c>
      <c r="AD71" s="3">
        <f>(AE70+AE72)/2</f>
        <v>7.6980425119400079E-6</v>
      </c>
      <c r="AF71" s="3">
        <f>(AG70+AG72)/2</f>
        <v>2.3241519927978521E-6</v>
      </c>
      <c r="AH71" s="3">
        <f>(AI70+AI72)/2</f>
        <v>4.0054321289062536E-7</v>
      </c>
      <c r="AJ71" s="3">
        <f>(AK70+AK72)/2</f>
        <v>0</v>
      </c>
      <c r="AL71" s="3">
        <f>(AM70+AM72)/2</f>
        <v>0</v>
      </c>
      <c r="AN71" s="3">
        <f>(AO70+AO72)/2</f>
        <v>0</v>
      </c>
      <c r="AP71" s="3">
        <f>(AQ70+AQ72)/2</f>
        <v>0</v>
      </c>
      <c r="AR71" s="3">
        <f>(AS70+AS72)/2</f>
        <v>0</v>
      </c>
      <c r="AT71" s="3">
        <f>(AU70+AU72)/2</f>
        <v>0</v>
      </c>
      <c r="AV71" s="3">
        <f>(AW70+AW72)/2</f>
        <v>0</v>
      </c>
      <c r="AX71" s="3">
        <f>(AY70+AY72)/2</f>
        <v>0</v>
      </c>
      <c r="AZ71" s="3">
        <f>(BA70+BA72)</f>
        <v>0</v>
      </c>
    </row>
    <row r="72" spans="12:53" s="3" customFormat="1" x14ac:dyDescent="0.2">
      <c r="S72" s="3">
        <f>(T71+T73)/2</f>
        <v>1.1830422921254913E-4</v>
      </c>
      <c r="U72" s="3">
        <f>(V71+V73)/2</f>
        <v>7.4049033951992349E-5</v>
      </c>
      <c r="W72" s="3">
        <f>(X71+X73)/2</f>
        <v>4.3143397192032787E-5</v>
      </c>
      <c r="Y72" s="3">
        <f>(Z71+Z73)/2</f>
        <v>2.2893420931473765E-5</v>
      </c>
      <c r="AA72" s="3">
        <f>(AB71+AB73)/2</f>
        <v>1.0699580234438188E-5</v>
      </c>
      <c r="AC72" s="3">
        <f>(AD71+AD73)/2</f>
        <v>4.1645742058753995E-6</v>
      </c>
      <c r="AE72" s="3">
        <f>(AF71+AF73)/2</f>
        <v>1.2121438980102542E-6</v>
      </c>
      <c r="AG72" s="3">
        <f>(AH71+AH73)/2</f>
        <v>2.0027160644531268E-7</v>
      </c>
      <c r="AI72" s="3">
        <f>(AJ71+AJ73)/2</f>
        <v>0</v>
      </c>
      <c r="AK72" s="3">
        <f>(AL71+AL73)/2</f>
        <v>0</v>
      </c>
      <c r="AM72" s="3">
        <f>(AN71+AN73)/2</f>
        <v>0</v>
      </c>
      <c r="AO72" s="3">
        <f>(AP71+AP73)/2</f>
        <v>0</v>
      </c>
      <c r="AQ72" s="3">
        <f>(AR71+AR73)/2</f>
        <v>0</v>
      </c>
      <c r="AS72" s="3">
        <f>(AT71+AT73)/2</f>
        <v>0</v>
      </c>
      <c r="AU72" s="3">
        <f>(AV71+AV73)/2</f>
        <v>0</v>
      </c>
      <c r="AW72" s="3">
        <f>(AX71+AX73)/2</f>
        <v>0</v>
      </c>
      <c r="AY72" s="3">
        <f>(AZ71+AZ73)/2</f>
        <v>0</v>
      </c>
      <c r="BA72" s="3">
        <v>0</v>
      </c>
    </row>
    <row r="73" spans="12:53" s="3" customFormat="1" x14ac:dyDescent="0.2">
      <c r="T73" s="3">
        <f>(U72+U74)/2</f>
        <v>4.4408193314571489E-5</v>
      </c>
      <c r="V73" s="3">
        <f>(W72+W74)/2</f>
        <v>2.5302030349285282E-5</v>
      </c>
      <c r="X73" s="3">
        <f>(Y72+Y74)/2</f>
        <v>1.3097269430663634E-5</v>
      </c>
      <c r="Z73" s="3">
        <f>(AA72+AA74)/2</f>
        <v>5.9539439962059296E-6</v>
      </c>
      <c r="AB73" s="3">
        <f>(AC72+AC74)/2</f>
        <v>2.2463220655918133E-6</v>
      </c>
      <c r="AD73" s="3">
        <f>(AE72+AE74)/2</f>
        <v>6.3110589981079115E-7</v>
      </c>
      <c r="AF73" s="3">
        <f>(AG72+AG74)/2</f>
        <v>1.0013580322265634E-7</v>
      </c>
      <c r="AH73" s="3">
        <f>(AI72+AI74)/2</f>
        <v>0</v>
      </c>
      <c r="AJ73" s="3">
        <f>(AK72+AK74)/2</f>
        <v>0</v>
      </c>
      <c r="AL73" s="3">
        <f>(AM72+AM74)/2</f>
        <v>0</v>
      </c>
      <c r="AN73" s="3">
        <f>(AO72+AO74)/2</f>
        <v>0</v>
      </c>
      <c r="AP73" s="3">
        <f>(AQ72+AQ74)/2</f>
        <v>0</v>
      </c>
      <c r="AR73" s="3">
        <f>(AS72+AS74)/2</f>
        <v>0</v>
      </c>
      <c r="AT73" s="3">
        <f>(AU72+AU74)/2</f>
        <v>0</v>
      </c>
      <c r="AV73" s="3">
        <f>(AW72+AW74)/2</f>
        <v>0</v>
      </c>
      <c r="AX73" s="3">
        <f>(AY72+AY74)/2</f>
        <v>0</v>
      </c>
      <c r="AZ73" s="3">
        <f>(BA72+BA74)</f>
        <v>0</v>
      </c>
    </row>
    <row r="74" spans="12:53" s="3" customFormat="1" x14ac:dyDescent="0.2">
      <c r="U74" s="3">
        <f>(V73+V75)/2</f>
        <v>1.4767352677150626E-5</v>
      </c>
      <c r="W74" s="3">
        <f>(X73+X75)/2</f>
        <v>7.4606635065377752E-6</v>
      </c>
      <c r="Y74" s="3">
        <f>(Z73+Z75)/2</f>
        <v>3.3011179298535011E-6</v>
      </c>
      <c r="AA74" s="3">
        <f>(AB73+AB75)/2</f>
        <v>1.2083077579736716E-6</v>
      </c>
      <c r="AC74" s="3">
        <f>(AD73+AD75)/2</f>
        <v>3.280699253082276E-7</v>
      </c>
      <c r="AE74" s="3">
        <f>(AF73+AF75)/2</f>
        <v>5.0067901611328169E-8</v>
      </c>
      <c r="AG74" s="3">
        <f>(AH73+AH75)/2</f>
        <v>0</v>
      </c>
      <c r="AI74" s="3">
        <f>(AJ73+AJ75)/2</f>
        <v>0</v>
      </c>
      <c r="AK74" s="3">
        <f>(AL73+AL75)/2</f>
        <v>0</v>
      </c>
      <c r="AM74" s="3">
        <f>(AN73+AN75)/2</f>
        <v>0</v>
      </c>
      <c r="AO74" s="3">
        <f>(AP73+AP75)/2</f>
        <v>0</v>
      </c>
      <c r="AQ74" s="3">
        <f>(AR73+AR75)/2</f>
        <v>0</v>
      </c>
      <c r="AS74" s="3">
        <f>(AT73+AT75)/2</f>
        <v>0</v>
      </c>
      <c r="AU74" s="3">
        <f>(AV73+AV75)/2</f>
        <v>0</v>
      </c>
      <c r="AW74" s="3">
        <f>(AX73+AX75)/2</f>
        <v>0</v>
      </c>
      <c r="AY74" s="3">
        <f>(AZ73+AZ75)/2</f>
        <v>0</v>
      </c>
      <c r="BA74" s="3">
        <v>0</v>
      </c>
    </row>
    <row r="75" spans="12:53" s="3" customFormat="1" x14ac:dyDescent="0.2">
      <c r="V75" s="3">
        <f>(W74+W76)/2</f>
        <v>4.2326750050159674E-6</v>
      </c>
      <c r="X75" s="3">
        <f>(Y74+Y76)/2</f>
        <v>1.8240575824119163E-6</v>
      </c>
      <c r="Z75" s="3">
        <f>(AA74+AA76)/2</f>
        <v>6.4829186350107221E-7</v>
      </c>
      <c r="AB75" s="3">
        <f>(AC74+AC76)/2</f>
        <v>1.7029345035552982E-7</v>
      </c>
      <c r="AD75" s="3">
        <f>(AE74+AE76)/2</f>
        <v>2.5033950805664085E-8</v>
      </c>
      <c r="AF75" s="3">
        <f>(AG74+AG76)/2</f>
        <v>0</v>
      </c>
      <c r="AH75" s="3">
        <f>(AI74+AI76)/2</f>
        <v>0</v>
      </c>
      <c r="AJ75" s="3">
        <f>(AK74+AK76)/2</f>
        <v>0</v>
      </c>
      <c r="AL75" s="3">
        <f>(AM74+AM76)/2</f>
        <v>0</v>
      </c>
      <c r="AN75" s="3">
        <f>(AO74+AO76)/2</f>
        <v>0</v>
      </c>
      <c r="AP75" s="3">
        <f>(AQ74+AQ76)/2</f>
        <v>0</v>
      </c>
      <c r="AR75" s="3">
        <f>(AS74+AS76)/2</f>
        <v>0</v>
      </c>
      <c r="AT75" s="3">
        <f>(AU74+AU76)/2</f>
        <v>0</v>
      </c>
      <c r="AV75" s="3">
        <f>(AW74+AW76)/2</f>
        <v>0</v>
      </c>
      <c r="AX75" s="3">
        <f>(AY74+AY76)/2</f>
        <v>0</v>
      </c>
      <c r="AZ75" s="3">
        <f>(BA74+BA76)</f>
        <v>0</v>
      </c>
    </row>
    <row r="76" spans="12:53" s="3" customFormat="1" x14ac:dyDescent="0.2">
      <c r="W76" s="3">
        <f>(X75+X77)/2</f>
        <v>1.004686503494159E-6</v>
      </c>
      <c r="Y76" s="3">
        <f>(Z75+Z77)/2</f>
        <v>3.4699723497033135E-7</v>
      </c>
      <c r="AA76" s="3">
        <f>(AB75+AB77)/2</f>
        <v>8.8275969028472916E-8</v>
      </c>
      <c r="AC76" s="3">
        <f>(AD75+AD77)/2</f>
        <v>1.2516975402832042E-8</v>
      </c>
      <c r="AE76" s="3">
        <f>(AF75+AF77)/2</f>
        <v>0</v>
      </c>
      <c r="AG76" s="3">
        <f>(AH75+AH77)/2</f>
        <v>0</v>
      </c>
      <c r="AI76" s="3">
        <f>(AJ75+AJ77)/2</f>
        <v>0</v>
      </c>
      <c r="AK76" s="3">
        <f>(AL75+AL77)/2</f>
        <v>0</v>
      </c>
      <c r="AM76" s="3">
        <f>(AN75+AN77)/2</f>
        <v>0</v>
      </c>
      <c r="AO76" s="3">
        <f>(AP75+AP77)/2</f>
        <v>0</v>
      </c>
      <c r="AQ76" s="3">
        <f>(AR75+AR77)/2</f>
        <v>0</v>
      </c>
      <c r="AS76" s="3">
        <f>(AT75+AT77)/2</f>
        <v>0</v>
      </c>
      <c r="AU76" s="3">
        <f>(AV75+AV77)/2</f>
        <v>0</v>
      </c>
      <c r="AW76" s="3">
        <f>(AX75+AX77)/2</f>
        <v>0</v>
      </c>
      <c r="AY76" s="3">
        <f>(AZ75+AZ77)/2</f>
        <v>0</v>
      </c>
      <c r="BA76" s="3">
        <v>0</v>
      </c>
    </row>
    <row r="77" spans="12:53" s="3" customFormat="1" x14ac:dyDescent="0.2">
      <c r="X77" s="3">
        <f>(Y76+Y78)/2</f>
        <v>1.8531542457640178E-7</v>
      </c>
      <c r="Z77" s="3">
        <f>(AA76+AA78)/2</f>
        <v>4.5702606439590462E-8</v>
      </c>
      <c r="AB77" s="3">
        <f>(AC76+AC78)/2</f>
        <v>6.2584877014160212E-9</v>
      </c>
      <c r="AD77" s="3">
        <f>(AE76+AE78)/2</f>
        <v>0</v>
      </c>
      <c r="AF77" s="3">
        <f>(AG76+AG78)/2</f>
        <v>0</v>
      </c>
      <c r="AH77" s="3">
        <f>(AI76+AI78)/2</f>
        <v>0</v>
      </c>
      <c r="AJ77" s="3">
        <f>(AK76+AK78)/2</f>
        <v>0</v>
      </c>
      <c r="AL77" s="3">
        <f>(AM76+AM78)/2</f>
        <v>0</v>
      </c>
      <c r="AN77" s="3">
        <f>(AO76+AO78)/2</f>
        <v>0</v>
      </c>
      <c r="AP77" s="3">
        <f>(AQ76+AQ78)/2</f>
        <v>0</v>
      </c>
      <c r="AR77" s="3">
        <f>(AS76+AS78)/2</f>
        <v>0</v>
      </c>
      <c r="AT77" s="3">
        <f>(AU76+AU78)/2</f>
        <v>0</v>
      </c>
      <c r="AV77" s="3">
        <f>(AW76+AW78)/2</f>
        <v>0</v>
      </c>
      <c r="AX77" s="3">
        <f>(AY76+AY78)/2</f>
        <v>0</v>
      </c>
      <c r="AZ77" s="3">
        <f>(BA76+BA78)</f>
        <v>0</v>
      </c>
    </row>
    <row r="78" spans="12:53" s="3" customFormat="1" x14ac:dyDescent="0.2">
      <c r="Y78" s="3">
        <f>(Z77+Z79)/2</f>
        <v>2.3633614182472233E-8</v>
      </c>
      <c r="AA78" s="3">
        <f>(AB77+AB79)/2</f>
        <v>3.1292438507080106E-9</v>
      </c>
      <c r="AC78" s="3">
        <f>(AD77+AD79)/2</f>
        <v>0</v>
      </c>
      <c r="AE78" s="3">
        <f>(AF77+AF79)/2</f>
        <v>0</v>
      </c>
      <c r="AG78" s="3">
        <f>(AH77+AH79)/2</f>
        <v>0</v>
      </c>
      <c r="AI78" s="3">
        <f>(AJ77+AJ79)/2</f>
        <v>0</v>
      </c>
      <c r="AK78" s="3">
        <f>(AL77+AL79)/2</f>
        <v>0</v>
      </c>
      <c r="AM78" s="3">
        <f>(AN77+AN79)/2</f>
        <v>0</v>
      </c>
      <c r="AO78" s="3">
        <f>(AP77+AP79)/2</f>
        <v>0</v>
      </c>
      <c r="AQ78" s="3">
        <f>(AR77+AR79)/2</f>
        <v>0</v>
      </c>
      <c r="AS78" s="3">
        <f>(AT77+AT79)/2</f>
        <v>0</v>
      </c>
      <c r="AU78" s="3">
        <f>(AV77+AV79)/2</f>
        <v>0</v>
      </c>
      <c r="AW78" s="3">
        <f>(AX77+AX79)/2</f>
        <v>0</v>
      </c>
      <c r="AY78" s="3">
        <f>(AZ77+AZ79)/2</f>
        <v>0</v>
      </c>
      <c r="BA78" s="3">
        <v>0</v>
      </c>
    </row>
    <row r="79" spans="12:53" s="3" customFormat="1" x14ac:dyDescent="0.2">
      <c r="Z79" s="3">
        <f>(AA78+AA80)/2</f>
        <v>1.5646219253540053E-9</v>
      </c>
      <c r="AB79" s="3">
        <f>(AC78+AC80)/2</f>
        <v>0</v>
      </c>
      <c r="AD79" s="3">
        <f>(AE78+AE80)/2</f>
        <v>0</v>
      </c>
      <c r="AF79" s="3">
        <f>(AG78+AG80)/2</f>
        <v>0</v>
      </c>
      <c r="AH79" s="3">
        <f>(AI78+AI80)/2</f>
        <v>0</v>
      </c>
      <c r="AJ79" s="3">
        <f>(AK78+AK80)/2</f>
        <v>0</v>
      </c>
      <c r="AL79" s="3">
        <f>(AM78+AM80)/2</f>
        <v>0</v>
      </c>
      <c r="AN79" s="3">
        <f>(AO78+AO80)/2</f>
        <v>0</v>
      </c>
      <c r="AP79" s="3">
        <f>(AQ78+AQ80)/2</f>
        <v>0</v>
      </c>
      <c r="AR79" s="3">
        <f>(AS78+AS80)/2</f>
        <v>0</v>
      </c>
      <c r="AT79" s="3">
        <f>(AU78+AU80)/2</f>
        <v>0</v>
      </c>
      <c r="AV79" s="3">
        <f>(AW78+AW80)/2</f>
        <v>0</v>
      </c>
      <c r="AX79" s="3">
        <f>(AY78+AY80)/2</f>
        <v>0</v>
      </c>
      <c r="AZ79" s="3">
        <f>(BA78+BA80)/2</f>
        <v>0</v>
      </c>
    </row>
    <row r="80" spans="12:53" s="3" customFormat="1" x14ac:dyDescent="0.2">
      <c r="AA80" s="3">
        <f>(AB79+AB81)/2</f>
        <v>0</v>
      </c>
      <c r="AC80" s="3">
        <f>(AD79+AD81)/2</f>
        <v>0</v>
      </c>
      <c r="AE80" s="3">
        <f>(AF79+AF81)/2</f>
        <v>0</v>
      </c>
      <c r="AG80" s="3">
        <f>(AH79+AH81)/2</f>
        <v>0</v>
      </c>
      <c r="AI80" s="3">
        <f>(AJ79+AJ81)/2</f>
        <v>0</v>
      </c>
      <c r="AK80" s="3">
        <f>(AL79+AL81)/2</f>
        <v>0</v>
      </c>
      <c r="AM80" s="3">
        <f>(AN79+AN81)/2</f>
        <v>0</v>
      </c>
      <c r="AO80" s="3">
        <f>(AP79+AP81)/2</f>
        <v>0</v>
      </c>
      <c r="AQ80" s="3">
        <f>(AR79+AR81)/2</f>
        <v>0</v>
      </c>
      <c r="AS80" s="3">
        <f>(AT79+AT81)/2</f>
        <v>0</v>
      </c>
      <c r="AU80" s="3">
        <f>(AV79+AV81)/2</f>
        <v>0</v>
      </c>
      <c r="AW80" s="3">
        <f>(AX79+AX81)/2</f>
        <v>0</v>
      </c>
      <c r="AY80" s="3">
        <f>(AZ79+AZ81)/2</f>
        <v>0</v>
      </c>
      <c r="BA80" s="3">
        <v>0</v>
      </c>
    </row>
    <row r="81" spans="28:53" s="3" customFormat="1" x14ac:dyDescent="0.2">
      <c r="AB81" s="3">
        <f>(AC80+AC82)/2</f>
        <v>0</v>
      </c>
      <c r="AD81" s="3">
        <f>(AE80+AE82)/2</f>
        <v>0</v>
      </c>
      <c r="AF81" s="3">
        <f>(AG80+AG82)/2</f>
        <v>0</v>
      </c>
      <c r="AH81" s="3">
        <f>(AI80+AI82)/2</f>
        <v>0</v>
      </c>
      <c r="AJ81" s="3">
        <f>(AK80+AK82)/2</f>
        <v>0</v>
      </c>
      <c r="AL81" s="3">
        <f>(AM80+AM82)/2</f>
        <v>0</v>
      </c>
      <c r="AN81" s="3">
        <f>(AO80+AO82)/2</f>
        <v>0</v>
      </c>
      <c r="AP81" s="3">
        <f>(AQ80+AQ82)/2</f>
        <v>0</v>
      </c>
      <c r="AR81" s="3">
        <f>(AS80+AS82)/2</f>
        <v>0</v>
      </c>
      <c r="AT81" s="3">
        <f>(AU80+AU82)/2</f>
        <v>0</v>
      </c>
      <c r="AV81" s="3">
        <f>(AW80+AW82)/2</f>
        <v>0</v>
      </c>
      <c r="AX81" s="3">
        <f>(AY80+AY82)/2</f>
        <v>0</v>
      </c>
      <c r="AZ81" s="3">
        <f>(BA80+BA82)/2</f>
        <v>0</v>
      </c>
    </row>
    <row r="82" spans="28:53" s="3" customFormat="1" x14ac:dyDescent="0.2">
      <c r="AC82" s="3">
        <f>(AD81+AD83)/2</f>
        <v>0</v>
      </c>
      <c r="AE82" s="3">
        <f>(AF81+AF83)/2</f>
        <v>0</v>
      </c>
      <c r="AG82" s="3">
        <f>(AH81+AH83)/2</f>
        <v>0</v>
      </c>
      <c r="AI82" s="3">
        <f>(AJ81+AJ83)/2</f>
        <v>0</v>
      </c>
      <c r="AK82" s="3">
        <f>(AL81+AL83)/2</f>
        <v>0</v>
      </c>
      <c r="AM82" s="3">
        <f>(AN81+AN83)/2</f>
        <v>0</v>
      </c>
      <c r="AO82" s="3">
        <f>(AP81+AP83)/2</f>
        <v>0</v>
      </c>
      <c r="AQ82" s="3">
        <f>(AR81+AR83)/2</f>
        <v>0</v>
      </c>
      <c r="AS82" s="3">
        <f>(AT81+AT83)/2</f>
        <v>0</v>
      </c>
      <c r="AU82" s="3">
        <f>(AV81+AV83)/2</f>
        <v>0</v>
      </c>
      <c r="AW82" s="3">
        <f>(AX81+AX83)/2</f>
        <v>0</v>
      </c>
      <c r="AY82" s="3">
        <f>(AZ81+AZ83)/2</f>
        <v>0</v>
      </c>
      <c r="BA82" s="3">
        <v>0</v>
      </c>
    </row>
    <row r="83" spans="28:53" s="3" customFormat="1" x14ac:dyDescent="0.2">
      <c r="AD83" s="3">
        <f>(AE82+AE84)/2</f>
        <v>0</v>
      </c>
      <c r="AF83" s="3">
        <f>(AG82+AG84)/2</f>
        <v>0</v>
      </c>
      <c r="AH83" s="3">
        <f>(AI82+AI84)/2</f>
        <v>0</v>
      </c>
      <c r="AJ83" s="3">
        <f>(AK82+AK84)/2</f>
        <v>0</v>
      </c>
      <c r="AL83" s="3">
        <f>(AM82+AM84)/2</f>
        <v>0</v>
      </c>
      <c r="AN83" s="3">
        <f>(AO82+AO84)/2</f>
        <v>0</v>
      </c>
      <c r="AP83" s="3">
        <f>(AQ82+AQ84)/2</f>
        <v>0</v>
      </c>
      <c r="AR83" s="3">
        <f>(AS82+AS84)/2</f>
        <v>0</v>
      </c>
      <c r="AT83" s="3">
        <f>(AU82+AU84)/2</f>
        <v>0</v>
      </c>
      <c r="AV83" s="3">
        <f>(AW82+AW84)/2</f>
        <v>0</v>
      </c>
      <c r="AX83" s="3">
        <f>(AY82+AY84)/2</f>
        <v>0</v>
      </c>
      <c r="AZ83" s="3">
        <f>(BA82+BC84)/2</f>
        <v>0</v>
      </c>
    </row>
    <row r="84" spans="28:53" s="3" customFormat="1" x14ac:dyDescent="0.2">
      <c r="AE84" s="3">
        <f>(AF83+AF85)/2</f>
        <v>0</v>
      </c>
      <c r="AG84" s="3">
        <f>(AH83+AH85)/2</f>
        <v>0</v>
      </c>
      <c r="AI84" s="3">
        <f>(AJ83+AJ85)/2</f>
        <v>0</v>
      </c>
      <c r="AK84" s="3">
        <f>(AL83+AL85)/2</f>
        <v>0</v>
      </c>
      <c r="AM84" s="3">
        <f>(AN83+AN85)/2</f>
        <v>0</v>
      </c>
      <c r="AO84" s="3">
        <f>(AP83+AP85)/2</f>
        <v>0</v>
      </c>
      <c r="AQ84" s="3">
        <f>(AR83+AR85)/2</f>
        <v>0</v>
      </c>
      <c r="AS84" s="3">
        <f>(AT83+AT85)/2</f>
        <v>0</v>
      </c>
      <c r="AU84" s="3">
        <f>(AV83+AV85)/2</f>
        <v>0</v>
      </c>
      <c r="AW84" s="3">
        <f>(AX83+AX85)/2</f>
        <v>0</v>
      </c>
      <c r="AY84" s="3">
        <f>(AZ83+AZ85)/2</f>
        <v>0</v>
      </c>
      <c r="BA84" s="3">
        <v>0</v>
      </c>
    </row>
    <row r="85" spans="28:53" s="3" customFormat="1" x14ac:dyDescent="0.2">
      <c r="AF85" s="3">
        <f>(AG84+AG86)/2</f>
        <v>0</v>
      </c>
      <c r="AH85" s="3">
        <f>(AI84+AI86)/2</f>
        <v>0</v>
      </c>
      <c r="AJ85" s="3">
        <f>(AK84+AK86)/2</f>
        <v>0</v>
      </c>
      <c r="AL85" s="3">
        <f>(AM84+AM86)/2</f>
        <v>0</v>
      </c>
      <c r="AN85" s="3">
        <f>(AO84+AO86)/2</f>
        <v>0</v>
      </c>
      <c r="AP85" s="3">
        <f>(AQ84+AQ86)/2</f>
        <v>0</v>
      </c>
      <c r="AR85" s="3">
        <f>(AS84+AS86)/2</f>
        <v>0</v>
      </c>
      <c r="AT85" s="3">
        <f>(AU84+AU86)/2</f>
        <v>0</v>
      </c>
      <c r="AV85" s="3">
        <f>(AW84+AW86)/2</f>
        <v>0</v>
      </c>
      <c r="AX85" s="3">
        <f>(AY84+AY86)/2</f>
        <v>0</v>
      </c>
      <c r="AZ85" s="3">
        <f>(BA84+BA86)/2</f>
        <v>0</v>
      </c>
    </row>
    <row r="86" spans="28:53" s="3" customFormat="1" x14ac:dyDescent="0.2">
      <c r="AG86" s="3">
        <f>(AH85+AH87)/2</f>
        <v>0</v>
      </c>
      <c r="AI86" s="3">
        <f>(AJ85+AJ87)/2</f>
        <v>0</v>
      </c>
      <c r="AK86" s="3">
        <f>(AL85+AL87)/2</f>
        <v>0</v>
      </c>
      <c r="AM86" s="3">
        <f>(AN85+AN87)/2</f>
        <v>0</v>
      </c>
      <c r="AO86" s="3">
        <f>(AP85+AP87)/2</f>
        <v>0</v>
      </c>
      <c r="AQ86" s="3">
        <f>(AR85+AR87)/2</f>
        <v>0</v>
      </c>
      <c r="AS86" s="3">
        <f>(AT85+AT87)/2</f>
        <v>0</v>
      </c>
      <c r="AU86" s="3">
        <f>(AV85+AV87)/2</f>
        <v>0</v>
      </c>
      <c r="AW86" s="3">
        <f>(AX85+AX87)/2</f>
        <v>0</v>
      </c>
      <c r="AY86" s="3">
        <f>(AZ85+AZ87)/2</f>
        <v>0</v>
      </c>
      <c r="BA86" s="3">
        <v>0</v>
      </c>
    </row>
    <row r="87" spans="28:53" s="3" customFormat="1" x14ac:dyDescent="0.2">
      <c r="AH87" s="3">
        <f>(AI86+AI88)/2</f>
        <v>0</v>
      </c>
      <c r="AJ87" s="3">
        <f>(AK86+AK88)/2</f>
        <v>0</v>
      </c>
      <c r="AL87" s="3">
        <f>(AM86+AM88)/2</f>
        <v>0</v>
      </c>
      <c r="AN87" s="3">
        <f>(AO86+AO88)/2</f>
        <v>0</v>
      </c>
      <c r="AP87" s="3">
        <f>(AQ86+AQ88)/2</f>
        <v>0</v>
      </c>
      <c r="AR87" s="3">
        <f>(AS86+AS88)/2</f>
        <v>0</v>
      </c>
      <c r="AT87" s="3">
        <f>(AU86+AU88)/2</f>
        <v>0</v>
      </c>
      <c r="AV87" s="3">
        <f>(AW86+AW88)/2</f>
        <v>0</v>
      </c>
      <c r="AX87" s="3">
        <f>(AY86+AY88)/2</f>
        <v>0</v>
      </c>
      <c r="AZ87" s="3">
        <f>(BA86+BA88)/2</f>
        <v>0</v>
      </c>
    </row>
    <row r="88" spans="28:53" s="3" customFormat="1" x14ac:dyDescent="0.2">
      <c r="AI88" s="3">
        <f>(AJ87+AJ89)/2</f>
        <v>0</v>
      </c>
      <c r="AK88" s="3">
        <f>(AL87+AL89)/2</f>
        <v>0</v>
      </c>
      <c r="AM88" s="3">
        <f>(AN87+AN89)/2</f>
        <v>0</v>
      </c>
      <c r="AO88" s="3">
        <f>(AP87+AP89)/2</f>
        <v>0</v>
      </c>
      <c r="AQ88" s="3">
        <f>(AR87+AR89)/2</f>
        <v>0</v>
      </c>
      <c r="AS88" s="3">
        <f>(AT87+AT89)/2</f>
        <v>0</v>
      </c>
      <c r="AU88" s="3">
        <f>(AV87+AV89)/2</f>
        <v>0</v>
      </c>
      <c r="AW88" s="3">
        <f>(AX87+AX89)/2</f>
        <v>0</v>
      </c>
      <c r="AY88" s="3">
        <f>(AZ87+AZ89)/2</f>
        <v>0</v>
      </c>
      <c r="BA88" s="3">
        <v>0</v>
      </c>
    </row>
    <row r="89" spans="28:53" s="3" customFormat="1" x14ac:dyDescent="0.2">
      <c r="AJ89" s="3">
        <f>(AK88+AK90)/2</f>
        <v>0</v>
      </c>
      <c r="AL89" s="3">
        <f>(AM88+AM90)/2</f>
        <v>0</v>
      </c>
      <c r="AN89" s="3">
        <f>(AO88+AO90)/2</f>
        <v>0</v>
      </c>
      <c r="AP89" s="3">
        <f>(AQ88+AQ90)/2</f>
        <v>0</v>
      </c>
      <c r="AR89" s="3">
        <f>(AS88+AS90)/2</f>
        <v>0</v>
      </c>
      <c r="AT89" s="3">
        <f>(AU88+AU90)/2</f>
        <v>0</v>
      </c>
      <c r="AV89" s="3">
        <f>(AW88+AW90)/2</f>
        <v>0</v>
      </c>
      <c r="AX89" s="3">
        <f>(AY88+AY90)/2</f>
        <v>0</v>
      </c>
      <c r="AZ89" s="3">
        <f>(BA88+BA90)/2</f>
        <v>0</v>
      </c>
    </row>
    <row r="90" spans="28:53" s="3" customFormat="1" x14ac:dyDescent="0.2">
      <c r="AK90" s="3">
        <f>(AL89+AL91)/2</f>
        <v>0</v>
      </c>
      <c r="AM90" s="3">
        <f>(AN89+AN91)/2</f>
        <v>0</v>
      </c>
      <c r="AO90" s="3">
        <f>(AP89+AP91)/2</f>
        <v>0</v>
      </c>
      <c r="AQ90" s="3">
        <f>(AR89+AR91)/2</f>
        <v>0</v>
      </c>
      <c r="AS90" s="3">
        <f>(AT89+AT91)/2</f>
        <v>0</v>
      </c>
      <c r="AU90" s="3">
        <f>(AV89+AV91)/2</f>
        <v>0</v>
      </c>
      <c r="AW90" s="3">
        <f>(AX89+AX91)/2</f>
        <v>0</v>
      </c>
      <c r="AY90" s="3">
        <f>(AZ89+AZ91)/2</f>
        <v>0</v>
      </c>
      <c r="BA90" s="3">
        <v>0</v>
      </c>
    </row>
    <row r="91" spans="28:53" s="3" customFormat="1" x14ac:dyDescent="0.2">
      <c r="AL91" s="3">
        <f>(AM90+AM92)/2</f>
        <v>0</v>
      </c>
      <c r="AN91" s="3">
        <f>(AO90+AO92)/2</f>
        <v>0</v>
      </c>
      <c r="AP91" s="3">
        <f>(AQ90+AQ92)/2</f>
        <v>0</v>
      </c>
      <c r="AR91" s="3">
        <f>(AS90+AS92)/2</f>
        <v>0</v>
      </c>
      <c r="AT91" s="3">
        <f>(AU90+AU92)/2</f>
        <v>0</v>
      </c>
      <c r="AV91" s="3">
        <f>(AW90+AW92)/2</f>
        <v>0</v>
      </c>
      <c r="AX91" s="3">
        <f>(AY90+AY92)/2</f>
        <v>0</v>
      </c>
      <c r="AZ91" s="3">
        <f>(BA90+BA92)/2</f>
        <v>0</v>
      </c>
    </row>
    <row r="92" spans="28:53" s="3" customFormat="1" x14ac:dyDescent="0.2">
      <c r="AM92" s="3">
        <f>(AN91+AN93)/2</f>
        <v>0</v>
      </c>
      <c r="AO92" s="3">
        <f>(AP91+AP93)/2</f>
        <v>0</v>
      </c>
      <c r="AQ92" s="3">
        <f>(AR91+AR93)/2</f>
        <v>0</v>
      </c>
      <c r="AS92" s="3">
        <f>(AT91+AT93)/2</f>
        <v>0</v>
      </c>
      <c r="AU92" s="3">
        <f>(AV91+AV93)/2</f>
        <v>0</v>
      </c>
      <c r="AW92" s="3">
        <f>(AX91+AX93)/2</f>
        <v>0</v>
      </c>
      <c r="AY92" s="3">
        <f>(AZ91+AZ93)/2</f>
        <v>0</v>
      </c>
      <c r="BA92" s="3">
        <v>0</v>
      </c>
    </row>
    <row r="93" spans="28:53" s="3" customFormat="1" x14ac:dyDescent="0.2">
      <c r="AN93" s="3">
        <f>(AO92+AO94)/2</f>
        <v>0</v>
      </c>
      <c r="AP93" s="3">
        <f>(AQ92+AQ94)/2</f>
        <v>0</v>
      </c>
      <c r="AR93" s="3">
        <f>(AS92+AS94)/2</f>
        <v>0</v>
      </c>
      <c r="AT93" s="3">
        <f>(AU92+AU94)/2</f>
        <v>0</v>
      </c>
      <c r="AV93" s="3">
        <f>(AW92+AW94)/2</f>
        <v>0</v>
      </c>
      <c r="AX93" s="3">
        <f>(AY92+AY94)/2</f>
        <v>0</v>
      </c>
      <c r="AZ93" s="3">
        <f>(BA92+BA94)/2</f>
        <v>0</v>
      </c>
    </row>
    <row r="94" spans="28:53" s="3" customFormat="1" x14ac:dyDescent="0.2">
      <c r="AO94" s="3">
        <f>(AP93+AP95)/2</f>
        <v>0</v>
      </c>
      <c r="AQ94" s="3">
        <f>(AR93+AR95)/2</f>
        <v>0</v>
      </c>
      <c r="AS94" s="3">
        <f>(AT93+AT95)/2</f>
        <v>0</v>
      </c>
      <c r="AU94" s="3">
        <f>(AV93+AV95)/2</f>
        <v>0</v>
      </c>
      <c r="AW94" s="3">
        <f>(AX93+AX95)/2</f>
        <v>0</v>
      </c>
      <c r="AY94" s="3">
        <f>(AZ93+AZ95)/2</f>
        <v>0</v>
      </c>
      <c r="BA94" s="3">
        <v>0</v>
      </c>
    </row>
    <row r="95" spans="28:53" s="3" customFormat="1" x14ac:dyDescent="0.2">
      <c r="AP95" s="3">
        <f>(AQ94+AQ96)/2</f>
        <v>0</v>
      </c>
      <c r="AR95" s="3">
        <f>(AS94+AS96)/2</f>
        <v>0</v>
      </c>
      <c r="AT95" s="3">
        <f>(AU94+AU96)/2</f>
        <v>0</v>
      </c>
      <c r="AV95" s="3">
        <f>(AW94+AW96)/2</f>
        <v>0</v>
      </c>
      <c r="AX95" s="3">
        <f>(AY94+AY96)/2</f>
        <v>0</v>
      </c>
      <c r="AZ95" s="3">
        <f>(BA94+BA96)/2</f>
        <v>0</v>
      </c>
    </row>
    <row r="96" spans="28:53" s="3" customFormat="1" x14ac:dyDescent="0.2">
      <c r="AQ96" s="3">
        <f>(AR95+AR97)/2</f>
        <v>0</v>
      </c>
      <c r="AS96" s="3">
        <f>(AT95+AT97)/2</f>
        <v>0</v>
      </c>
      <c r="AU96" s="3">
        <f>(AV95+AV97)/2</f>
        <v>0</v>
      </c>
      <c r="AW96" s="3">
        <f>(AX95+AX97)/2</f>
        <v>0</v>
      </c>
      <c r="AY96" s="3">
        <f>(AZ95+AZ97)/2</f>
        <v>0</v>
      </c>
      <c r="BA96" s="3">
        <v>0</v>
      </c>
    </row>
    <row r="97" spans="44:53" s="3" customFormat="1" x14ac:dyDescent="0.2">
      <c r="AR97" s="3">
        <f>(AS96+AS98)/2</f>
        <v>0</v>
      </c>
      <c r="AT97" s="3">
        <f>(AU96+AU98)/2</f>
        <v>0</v>
      </c>
      <c r="AV97" s="3">
        <f>(AW96+AW98)/2</f>
        <v>0</v>
      </c>
      <c r="AX97" s="3">
        <f>(AY96+AY98)/2</f>
        <v>0</v>
      </c>
      <c r="AZ97" s="3">
        <f>(BA96+BA98)/2</f>
        <v>0</v>
      </c>
    </row>
    <row r="98" spans="44:53" s="3" customFormat="1" x14ac:dyDescent="0.2">
      <c r="AS98" s="3">
        <f>(AT97+AT99)/2</f>
        <v>0</v>
      </c>
      <c r="AU98" s="3">
        <f>(AV97+AV99)/2</f>
        <v>0</v>
      </c>
      <c r="AW98" s="3">
        <f>(AX97+AX99)/2</f>
        <v>0</v>
      </c>
      <c r="AY98" s="3">
        <f>(AZ97+AZ99)/2</f>
        <v>0</v>
      </c>
      <c r="BA98" s="3">
        <v>0</v>
      </c>
    </row>
    <row r="99" spans="44:53" s="3" customFormat="1" x14ac:dyDescent="0.2">
      <c r="AT99" s="3">
        <f>(AU98+AU100)/2</f>
        <v>0</v>
      </c>
      <c r="AV99" s="3">
        <f>(AW98+AW100)/2</f>
        <v>0</v>
      </c>
      <c r="AX99" s="3">
        <f>(AY98+AY100)/2</f>
        <v>0</v>
      </c>
      <c r="AZ99" s="3">
        <f>(BA98+BA100)/2</f>
        <v>0</v>
      </c>
    </row>
    <row r="100" spans="44:53" s="3" customFormat="1" x14ac:dyDescent="0.2">
      <c r="AU100" s="3">
        <f>(AV99+AV101)/2</f>
        <v>0</v>
      </c>
      <c r="AW100" s="3">
        <f>(AX99+AX101)/2</f>
        <v>0</v>
      </c>
      <c r="AY100" s="3">
        <f>(AZ99+AZ101)/2</f>
        <v>0</v>
      </c>
      <c r="BA100" s="3">
        <v>0</v>
      </c>
    </row>
    <row r="101" spans="44:53" s="3" customFormat="1" x14ac:dyDescent="0.2">
      <c r="AV101" s="3">
        <f>(AW100+AW102)/2</f>
        <v>0</v>
      </c>
      <c r="AX101" s="3">
        <f>(AY100+AY102)/2</f>
        <v>0</v>
      </c>
      <c r="AZ101" s="3">
        <f>(BA100+BA102)/2</f>
        <v>0</v>
      </c>
    </row>
    <row r="102" spans="44:53" s="3" customFormat="1" x14ac:dyDescent="0.2">
      <c r="AW102" s="3">
        <f>(AX101+AX103)/2</f>
        <v>0</v>
      </c>
      <c r="AY102" s="3">
        <f>(AZ101+AZ103)/2</f>
        <v>0</v>
      </c>
      <c r="BA102" s="3">
        <v>0</v>
      </c>
    </row>
    <row r="103" spans="44:53" s="3" customFormat="1" x14ac:dyDescent="0.2">
      <c r="AX103" s="3">
        <f>(AY102+AY104)/2</f>
        <v>0</v>
      </c>
      <c r="AZ103" s="3">
        <f>(BA102+BA104)/2</f>
        <v>0</v>
      </c>
    </row>
    <row r="104" spans="44:53" s="3" customFormat="1" x14ac:dyDescent="0.2">
      <c r="AY104" s="3">
        <f>(AZ103+AZ105)/2</f>
        <v>0</v>
      </c>
      <c r="BA104" s="3">
        <v>0</v>
      </c>
    </row>
    <row r="105" spans="44:53" s="3" customFormat="1" x14ac:dyDescent="0.2">
      <c r="AZ105" s="3">
        <f>(BA104+BA106)/2</f>
        <v>0</v>
      </c>
    </row>
    <row r="106" spans="44:53" s="3" customFormat="1" x14ac:dyDescent="0.2">
      <c r="BA106" s="3">
        <v>0</v>
      </c>
    </row>
    <row r="107" spans="44:53" s="3" customFormat="1" x14ac:dyDescent="0.2"/>
    <row r="108" spans="44:53" s="3" customFormat="1" x14ac:dyDescent="0.2"/>
    <row r="109" spans="44:53" s="3" customFormat="1" x14ac:dyDescent="0.2"/>
    <row r="110" spans="44:53" s="3" customFormat="1" x14ac:dyDescent="0.2"/>
    <row r="111" spans="44:53" s="3" customFormat="1" x14ac:dyDescent="0.2"/>
    <row r="112" spans="44:53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  <row r="148" s="3" customFormat="1" x14ac:dyDescent="0.2"/>
    <row r="149" s="3" customFormat="1" x14ac:dyDescent="0.2"/>
    <row r="150" s="3" customFormat="1" x14ac:dyDescent="0.2"/>
    <row r="151" s="3" customFormat="1" x14ac:dyDescent="0.2"/>
    <row r="152" s="3" customFormat="1" x14ac:dyDescent="0.2"/>
    <row r="153" s="3" customFormat="1" x14ac:dyDescent="0.2"/>
    <row r="154" s="3" customFormat="1" x14ac:dyDescent="0.2"/>
    <row r="155" s="3" customFormat="1" x14ac:dyDescent="0.2"/>
    <row r="156" s="3" customFormat="1" x14ac:dyDescent="0.2"/>
    <row r="157" s="3" customFormat="1" x14ac:dyDescent="0.2"/>
    <row r="158" s="3" customFormat="1" x14ac:dyDescent="0.2"/>
    <row r="159" s="3" customFormat="1" x14ac:dyDescent="0.2"/>
    <row r="160" s="3" customFormat="1" x14ac:dyDescent="0.2"/>
    <row r="161" s="3" customFormat="1" x14ac:dyDescent="0.2"/>
    <row r="162" s="3" customFormat="1" x14ac:dyDescent="0.2"/>
    <row r="163" s="3" customFormat="1" x14ac:dyDescent="0.2"/>
    <row r="164" s="3" customFormat="1" x14ac:dyDescent="0.2"/>
    <row r="165" s="3" customFormat="1" x14ac:dyDescent="0.2"/>
    <row r="166" s="3" customFormat="1" x14ac:dyDescent="0.2"/>
    <row r="167" s="3" customFormat="1" x14ac:dyDescent="0.2"/>
    <row r="168" s="3" customFormat="1" x14ac:dyDescent="0.2"/>
    <row r="169" s="3" customFormat="1" x14ac:dyDescent="0.2"/>
    <row r="170" s="3" customFormat="1" x14ac:dyDescent="0.2"/>
    <row r="171" s="3" customFormat="1" x14ac:dyDescent="0.2"/>
    <row r="172" s="3" customFormat="1" x14ac:dyDescent="0.2"/>
    <row r="173" s="3" customFormat="1" x14ac:dyDescent="0.2"/>
    <row r="174" s="3" customFormat="1" x14ac:dyDescent="0.2"/>
    <row r="175" s="3" customFormat="1" x14ac:dyDescent="0.2"/>
    <row r="176" s="3" customFormat="1" x14ac:dyDescent="0.2"/>
    <row r="177" s="3" customFormat="1" x14ac:dyDescent="0.2"/>
    <row r="178" s="3" customFormat="1" x14ac:dyDescent="0.2"/>
    <row r="179" s="3" customFormat="1" x14ac:dyDescent="0.2"/>
    <row r="180" s="3" customFormat="1" x14ac:dyDescent="0.2"/>
    <row r="181" s="3" customFormat="1" x14ac:dyDescent="0.2"/>
    <row r="182" s="3" customFormat="1" x14ac:dyDescent="0.2"/>
    <row r="183" s="3" customFormat="1" x14ac:dyDescent="0.2"/>
    <row r="184" s="3" customFormat="1" x14ac:dyDescent="0.2"/>
    <row r="185" s="3" customFormat="1" x14ac:dyDescent="0.2"/>
    <row r="186" s="3" customFormat="1" x14ac:dyDescent="0.2"/>
    <row r="187" s="3" customFormat="1" x14ac:dyDescent="0.2"/>
    <row r="188" s="3" customFormat="1" x14ac:dyDescent="0.2"/>
    <row r="189" s="3" customFormat="1" x14ac:dyDescent="0.2"/>
    <row r="190" s="3" customFormat="1" x14ac:dyDescent="0.2"/>
    <row r="191" s="3" customFormat="1" x14ac:dyDescent="0.2"/>
    <row r="192" s="3" customFormat="1" x14ac:dyDescent="0.2"/>
    <row r="193" s="3" customFormat="1" x14ac:dyDescent="0.2"/>
    <row r="194" s="3" customFormat="1" x14ac:dyDescent="0.2"/>
    <row r="195" s="3" customFormat="1" x14ac:dyDescent="0.2"/>
    <row r="196" s="3" customFormat="1" x14ac:dyDescent="0.2"/>
    <row r="197" s="3" customFormat="1" x14ac:dyDescent="0.2"/>
    <row r="198" s="3" customFormat="1" x14ac:dyDescent="0.2"/>
    <row r="199" s="3" customFormat="1" x14ac:dyDescent="0.2"/>
    <row r="200" s="3" customFormat="1" x14ac:dyDescent="0.2"/>
    <row r="201" s="3" customFormat="1" x14ac:dyDescent="0.2"/>
    <row r="202" s="3" customFormat="1" x14ac:dyDescent="0.2"/>
    <row r="203" s="3" customFormat="1" x14ac:dyDescent="0.2"/>
    <row r="204" s="3" customFormat="1" x14ac:dyDescent="0.2"/>
    <row r="205" s="3" customFormat="1" x14ac:dyDescent="0.2"/>
    <row r="206" s="3" customFormat="1" x14ac:dyDescent="0.2"/>
    <row r="207" s="3" customFormat="1" x14ac:dyDescent="0.2"/>
    <row r="208" s="3" customFormat="1" x14ac:dyDescent="0.2"/>
    <row r="209" s="3" customFormat="1" x14ac:dyDescent="0.2"/>
    <row r="210" s="3" customFormat="1" x14ac:dyDescent="0.2"/>
    <row r="211" s="3" customFormat="1" x14ac:dyDescent="0.2"/>
    <row r="212" s="3" customFormat="1" x14ac:dyDescent="0.2"/>
    <row r="213" s="3" customFormat="1" x14ac:dyDescent="0.2"/>
    <row r="214" s="3" customFormat="1" x14ac:dyDescent="0.2"/>
    <row r="215" s="3" customFormat="1" x14ac:dyDescent="0.2"/>
    <row r="216" s="3" customFormat="1" x14ac:dyDescent="0.2"/>
    <row r="217" s="3" customFormat="1" x14ac:dyDescent="0.2"/>
    <row r="218" s="3" customFormat="1" x14ac:dyDescent="0.2"/>
    <row r="219" s="3" customFormat="1" x14ac:dyDescent="0.2"/>
    <row r="220" s="3" customFormat="1" x14ac:dyDescent="0.2"/>
    <row r="221" s="3" customFormat="1" x14ac:dyDescent="0.2"/>
    <row r="222" s="3" customFormat="1" x14ac:dyDescent="0.2"/>
    <row r="223" s="3" customFormat="1" x14ac:dyDescent="0.2"/>
    <row r="224" s="3" customFormat="1" x14ac:dyDescent="0.2"/>
    <row r="225" s="3" customFormat="1" x14ac:dyDescent="0.2"/>
    <row r="226" s="3" customFormat="1" x14ac:dyDescent="0.2"/>
    <row r="227" s="3" customFormat="1" x14ac:dyDescent="0.2"/>
    <row r="228" s="3" customFormat="1" x14ac:dyDescent="0.2"/>
    <row r="229" s="3" customFormat="1" x14ac:dyDescent="0.2"/>
    <row r="230" s="3" customFormat="1" x14ac:dyDescent="0.2"/>
    <row r="231" s="3" customFormat="1" x14ac:dyDescent="0.2"/>
    <row r="232" s="3" customFormat="1" x14ac:dyDescent="0.2"/>
    <row r="233" s="3" customFormat="1" x14ac:dyDescent="0.2"/>
    <row r="234" s="3" customFormat="1" x14ac:dyDescent="0.2"/>
    <row r="235" s="3" customFormat="1" x14ac:dyDescent="0.2"/>
    <row r="236" s="3" customFormat="1" x14ac:dyDescent="0.2"/>
    <row r="237" s="3" customFormat="1" x14ac:dyDescent="0.2"/>
    <row r="238" s="3" customFormat="1" x14ac:dyDescent="0.2"/>
    <row r="239" s="3" customFormat="1" x14ac:dyDescent="0.2"/>
    <row r="240" s="3" customFormat="1" x14ac:dyDescent="0.2"/>
    <row r="241" s="3" customFormat="1" x14ac:dyDescent="0.2"/>
    <row r="242" s="3" customFormat="1" x14ac:dyDescent="0.2"/>
    <row r="243" s="3" customFormat="1" x14ac:dyDescent="0.2"/>
    <row r="244" s="3" customFormat="1" x14ac:dyDescent="0.2"/>
    <row r="245" s="3" customFormat="1" x14ac:dyDescent="0.2"/>
    <row r="246" s="3" customFormat="1" x14ac:dyDescent="0.2"/>
    <row r="247" s="3" customFormat="1" x14ac:dyDescent="0.2"/>
    <row r="248" s="3" customFormat="1" x14ac:dyDescent="0.2"/>
    <row r="249" s="3" customFormat="1" x14ac:dyDescent="0.2"/>
    <row r="250" s="3" customFormat="1" x14ac:dyDescent="0.2"/>
    <row r="251" s="3" customFormat="1" x14ac:dyDescent="0.2"/>
    <row r="252" s="3" customFormat="1" x14ac:dyDescent="0.2"/>
    <row r="253" s="3" customFormat="1" x14ac:dyDescent="0.2"/>
    <row r="254" s="3" customFormat="1" x14ac:dyDescent="0.2"/>
    <row r="255" s="3" customFormat="1" x14ac:dyDescent="0.2"/>
    <row r="256" s="3" customFormat="1" x14ac:dyDescent="0.2"/>
    <row r="257" s="3" customFormat="1" x14ac:dyDescent="0.2"/>
    <row r="258" s="3" customFormat="1" x14ac:dyDescent="0.2"/>
    <row r="259" s="3" customFormat="1" x14ac:dyDescent="0.2"/>
    <row r="260" s="3" customFormat="1" x14ac:dyDescent="0.2"/>
    <row r="261" s="3" customFormat="1" x14ac:dyDescent="0.2"/>
    <row r="262" s="3" customFormat="1" x14ac:dyDescent="0.2"/>
    <row r="263" s="3" customFormat="1" x14ac:dyDescent="0.2"/>
    <row r="264" s="3" customFormat="1" x14ac:dyDescent="0.2"/>
    <row r="265" s="3" customFormat="1" x14ac:dyDescent="0.2"/>
    <row r="266" s="3" customFormat="1" x14ac:dyDescent="0.2"/>
    <row r="267" s="3" customFormat="1" x14ac:dyDescent="0.2"/>
    <row r="268" s="3" customFormat="1" x14ac:dyDescent="0.2"/>
    <row r="269" s="3" customFormat="1" x14ac:dyDescent="0.2"/>
    <row r="270" s="3" customFormat="1" x14ac:dyDescent="0.2"/>
    <row r="271" s="3" customFormat="1" x14ac:dyDescent="0.2"/>
    <row r="272" s="3" customFormat="1" x14ac:dyDescent="0.2"/>
    <row r="273" s="3" customFormat="1" x14ac:dyDescent="0.2"/>
    <row r="274" s="3" customFormat="1" x14ac:dyDescent="0.2"/>
    <row r="275" s="3" customFormat="1" x14ac:dyDescent="0.2"/>
    <row r="276" s="3" customFormat="1" x14ac:dyDescent="0.2"/>
    <row r="277" s="3" customFormat="1" x14ac:dyDescent="0.2"/>
    <row r="278" s="3" customFormat="1" x14ac:dyDescent="0.2"/>
    <row r="279" s="3" customFormat="1" x14ac:dyDescent="0.2"/>
    <row r="280" s="3" customFormat="1" x14ac:dyDescent="0.2"/>
    <row r="281" s="3" customFormat="1" x14ac:dyDescent="0.2"/>
    <row r="282" s="3" customFormat="1" x14ac:dyDescent="0.2"/>
    <row r="283" s="3" customFormat="1" x14ac:dyDescent="0.2"/>
    <row r="284" s="3" customFormat="1" x14ac:dyDescent="0.2"/>
    <row r="285" s="3" customFormat="1" x14ac:dyDescent="0.2"/>
    <row r="286" s="3" customFormat="1" x14ac:dyDescent="0.2"/>
    <row r="287" s="3" customFormat="1" x14ac:dyDescent="0.2"/>
    <row r="288" s="3" customFormat="1" x14ac:dyDescent="0.2"/>
    <row r="289" s="3" customFormat="1" x14ac:dyDescent="0.2"/>
    <row r="290" s="3" customFormat="1" x14ac:dyDescent="0.2"/>
    <row r="291" s="3" customFormat="1" x14ac:dyDescent="0.2"/>
    <row r="292" s="3" customFormat="1" x14ac:dyDescent="0.2"/>
    <row r="293" s="3" customFormat="1" x14ac:dyDescent="0.2"/>
    <row r="294" s="3" customFormat="1" x14ac:dyDescent="0.2"/>
    <row r="295" s="3" customFormat="1" x14ac:dyDescent="0.2"/>
    <row r="296" s="3" customFormat="1" x14ac:dyDescent="0.2"/>
    <row r="297" s="3" customFormat="1" x14ac:dyDescent="0.2"/>
    <row r="298" s="3" customFormat="1" x14ac:dyDescent="0.2"/>
    <row r="299" s="3" customFormat="1" x14ac:dyDescent="0.2"/>
    <row r="300" s="3" customFormat="1" x14ac:dyDescent="0.2"/>
    <row r="301" s="3" customFormat="1" x14ac:dyDescent="0.2"/>
    <row r="302" s="3" customFormat="1" x14ac:dyDescent="0.2"/>
    <row r="303" s="3" customFormat="1" x14ac:dyDescent="0.2"/>
    <row r="304" s="3" customFormat="1" x14ac:dyDescent="0.2"/>
    <row r="305" s="3" customFormat="1" x14ac:dyDescent="0.2"/>
    <row r="306" s="3" customFormat="1" x14ac:dyDescent="0.2"/>
    <row r="307" s="3" customFormat="1" x14ac:dyDescent="0.2"/>
    <row r="308" s="3" customFormat="1" x14ac:dyDescent="0.2"/>
    <row r="309" s="3" customFormat="1" x14ac:dyDescent="0.2"/>
    <row r="310" s="3" customFormat="1" x14ac:dyDescent="0.2"/>
    <row r="311" s="3" customFormat="1" x14ac:dyDescent="0.2"/>
    <row r="312" s="3" customFormat="1" x14ac:dyDescent="0.2"/>
    <row r="313" s="3" customFormat="1" x14ac:dyDescent="0.2"/>
    <row r="314" s="3" customFormat="1" x14ac:dyDescent="0.2"/>
    <row r="315" s="3" customFormat="1" x14ac:dyDescent="0.2"/>
    <row r="316" s="3" customFormat="1" x14ac:dyDescent="0.2"/>
    <row r="317" s="3" customFormat="1" x14ac:dyDescent="0.2"/>
    <row r="318" s="3" customFormat="1" x14ac:dyDescent="0.2"/>
    <row r="319" s="3" customFormat="1" x14ac:dyDescent="0.2"/>
    <row r="320" s="3" customFormat="1" x14ac:dyDescent="0.2"/>
    <row r="321" s="3" customFormat="1" x14ac:dyDescent="0.2"/>
    <row r="322" s="3" customFormat="1" x14ac:dyDescent="0.2"/>
    <row r="323" s="3" customFormat="1" x14ac:dyDescent="0.2"/>
    <row r="324" s="3" customFormat="1" x14ac:dyDescent="0.2"/>
    <row r="325" s="3" customFormat="1" x14ac:dyDescent="0.2"/>
    <row r="326" s="3" customFormat="1" x14ac:dyDescent="0.2"/>
    <row r="327" s="3" customFormat="1" x14ac:dyDescent="0.2"/>
    <row r="328" s="3" customFormat="1" x14ac:dyDescent="0.2"/>
    <row r="329" s="3" customFormat="1" x14ac:dyDescent="0.2"/>
    <row r="330" s="3" customFormat="1" x14ac:dyDescent="0.2"/>
    <row r="331" s="3" customFormat="1" x14ac:dyDescent="0.2"/>
    <row r="332" s="3" customFormat="1" x14ac:dyDescent="0.2"/>
    <row r="333" s="3" customFormat="1" x14ac:dyDescent="0.2"/>
    <row r="334" s="3" customFormat="1" x14ac:dyDescent="0.2"/>
    <row r="335" s="3" customFormat="1" x14ac:dyDescent="0.2"/>
    <row r="336" s="3" customFormat="1" x14ac:dyDescent="0.2"/>
    <row r="337" s="3" customFormat="1" x14ac:dyDescent="0.2"/>
    <row r="338" s="3" customFormat="1" x14ac:dyDescent="0.2"/>
    <row r="339" s="3" customFormat="1" x14ac:dyDescent="0.2"/>
    <row r="340" s="3" customFormat="1" x14ac:dyDescent="0.2"/>
    <row r="341" s="3" customFormat="1" x14ac:dyDescent="0.2"/>
    <row r="342" s="3" customFormat="1" x14ac:dyDescent="0.2"/>
    <row r="343" s="3" customFormat="1" x14ac:dyDescent="0.2"/>
    <row r="344" s="3" customFormat="1" x14ac:dyDescent="0.2"/>
    <row r="345" s="3" customFormat="1" x14ac:dyDescent="0.2"/>
    <row r="346" s="3" customFormat="1" x14ac:dyDescent="0.2"/>
    <row r="347" s="3" customFormat="1" x14ac:dyDescent="0.2"/>
    <row r="348" s="3" customFormat="1" x14ac:dyDescent="0.2"/>
    <row r="349" s="3" customFormat="1" x14ac:dyDescent="0.2"/>
    <row r="350" s="3" customFormat="1" x14ac:dyDescent="0.2"/>
    <row r="351" s="3" customFormat="1" x14ac:dyDescent="0.2"/>
    <row r="352" s="3" customFormat="1" x14ac:dyDescent="0.2"/>
    <row r="353" s="3" customFormat="1" x14ac:dyDescent="0.2"/>
    <row r="354" s="3" customFormat="1" x14ac:dyDescent="0.2"/>
    <row r="355" s="3" customFormat="1" x14ac:dyDescent="0.2"/>
    <row r="356" s="3" customFormat="1" x14ac:dyDescent="0.2"/>
    <row r="357" s="3" customFormat="1" x14ac:dyDescent="0.2"/>
    <row r="358" s="3" customFormat="1" x14ac:dyDescent="0.2"/>
    <row r="359" s="3" customFormat="1" x14ac:dyDescent="0.2"/>
    <row r="360" s="3" customFormat="1" x14ac:dyDescent="0.2"/>
    <row r="361" s="3" customFormat="1" x14ac:dyDescent="0.2"/>
    <row r="362" s="3" customFormat="1" x14ac:dyDescent="0.2"/>
    <row r="363" s="3" customFormat="1" x14ac:dyDescent="0.2"/>
    <row r="364" s="3" customFormat="1" x14ac:dyDescent="0.2"/>
    <row r="365" s="3" customFormat="1" x14ac:dyDescent="0.2"/>
    <row r="366" s="3" customFormat="1" x14ac:dyDescent="0.2"/>
    <row r="367" s="3" customFormat="1" x14ac:dyDescent="0.2"/>
    <row r="368" s="3" customFormat="1" x14ac:dyDescent="0.2"/>
    <row r="369" s="3" customFormat="1" x14ac:dyDescent="0.2"/>
    <row r="370" s="3" customFormat="1" x14ac:dyDescent="0.2"/>
    <row r="371" s="3" customFormat="1" x14ac:dyDescent="0.2"/>
    <row r="372" s="3" customFormat="1" x14ac:dyDescent="0.2"/>
    <row r="373" s="3" customFormat="1" x14ac:dyDescent="0.2"/>
    <row r="374" s="3" customFormat="1" x14ac:dyDescent="0.2"/>
    <row r="375" s="3" customFormat="1" x14ac:dyDescent="0.2"/>
    <row r="376" s="3" customFormat="1" x14ac:dyDescent="0.2"/>
    <row r="377" s="3" customFormat="1" x14ac:dyDescent="0.2"/>
    <row r="378" s="3" customFormat="1" x14ac:dyDescent="0.2"/>
    <row r="379" s="3" customFormat="1" x14ac:dyDescent="0.2"/>
    <row r="380" s="3" customFormat="1" x14ac:dyDescent="0.2"/>
    <row r="381" s="3" customFormat="1" x14ac:dyDescent="0.2"/>
    <row r="382" s="3" customFormat="1" x14ac:dyDescent="0.2"/>
    <row r="383" s="3" customFormat="1" x14ac:dyDescent="0.2"/>
    <row r="384" s="3" customFormat="1" x14ac:dyDescent="0.2"/>
    <row r="385" s="3" customFormat="1" x14ac:dyDescent="0.2"/>
    <row r="386" s="3" customFormat="1" x14ac:dyDescent="0.2"/>
    <row r="387" s="3" customFormat="1" x14ac:dyDescent="0.2"/>
    <row r="388" s="3" customFormat="1" x14ac:dyDescent="0.2"/>
    <row r="389" s="3" customFormat="1" x14ac:dyDescent="0.2"/>
    <row r="390" s="3" customFormat="1" x14ac:dyDescent="0.2"/>
    <row r="391" s="3" customFormat="1" x14ac:dyDescent="0.2"/>
    <row r="392" s="3" customFormat="1" x14ac:dyDescent="0.2"/>
    <row r="393" s="3" customFormat="1" x14ac:dyDescent="0.2"/>
    <row r="394" s="3" customFormat="1" x14ac:dyDescent="0.2"/>
    <row r="395" s="3" customFormat="1" x14ac:dyDescent="0.2"/>
    <row r="396" s="3" customFormat="1" x14ac:dyDescent="0.2"/>
    <row r="397" s="3" customFormat="1" x14ac:dyDescent="0.2"/>
    <row r="398" s="3" customFormat="1" x14ac:dyDescent="0.2"/>
    <row r="399" s="3" customFormat="1" x14ac:dyDescent="0.2"/>
    <row r="400" s="3" customFormat="1" x14ac:dyDescent="0.2"/>
    <row r="401" s="3" customFormat="1" x14ac:dyDescent="0.2"/>
    <row r="402" s="3" customFormat="1" x14ac:dyDescent="0.2"/>
    <row r="403" s="3" customFormat="1" x14ac:dyDescent="0.2"/>
    <row r="404" s="3" customFormat="1" x14ac:dyDescent="0.2"/>
    <row r="405" s="3" customFormat="1" x14ac:dyDescent="0.2"/>
    <row r="406" s="3" customFormat="1" x14ac:dyDescent="0.2"/>
    <row r="407" s="3" customFormat="1" x14ac:dyDescent="0.2"/>
    <row r="408" s="3" customFormat="1" x14ac:dyDescent="0.2"/>
    <row r="409" s="3" customFormat="1" x14ac:dyDescent="0.2"/>
    <row r="410" s="3" customFormat="1" x14ac:dyDescent="0.2"/>
    <row r="411" s="3" customFormat="1" x14ac:dyDescent="0.2"/>
    <row r="412" s="3" customFormat="1" x14ac:dyDescent="0.2"/>
    <row r="413" s="3" customFormat="1" x14ac:dyDescent="0.2"/>
    <row r="414" s="3" customFormat="1" x14ac:dyDescent="0.2"/>
    <row r="415" s="3" customFormat="1" x14ac:dyDescent="0.2"/>
    <row r="416" s="3" customFormat="1" x14ac:dyDescent="0.2"/>
    <row r="417" s="3" customFormat="1" x14ac:dyDescent="0.2"/>
    <row r="418" s="3" customFormat="1" x14ac:dyDescent="0.2"/>
    <row r="419" s="3" customFormat="1" x14ac:dyDescent="0.2"/>
    <row r="420" s="3" customFormat="1" x14ac:dyDescent="0.2"/>
    <row r="421" s="3" customFormat="1" x14ac:dyDescent="0.2"/>
    <row r="422" s="3" customFormat="1" x14ac:dyDescent="0.2"/>
    <row r="423" s="3" customFormat="1" x14ac:dyDescent="0.2"/>
    <row r="424" s="3" customFormat="1" x14ac:dyDescent="0.2"/>
    <row r="425" s="3" customFormat="1" x14ac:dyDescent="0.2"/>
    <row r="426" s="3" customFormat="1" x14ac:dyDescent="0.2"/>
    <row r="427" s="3" customFormat="1" x14ac:dyDescent="0.2"/>
    <row r="428" s="3" customFormat="1" x14ac:dyDescent="0.2"/>
  </sheetData>
  <phoneticPr fontId="3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233FF-F3C5-7342-856C-2E593D6B5CF1}">
  <dimension ref="A1:BA106"/>
  <sheetViews>
    <sheetView zoomScale="70" zoomScaleNormal="70" workbookViewId="0">
      <selection activeCell="A2" sqref="A2"/>
    </sheetView>
  </sheetViews>
  <sheetFormatPr baseColWidth="10" defaultColWidth="11" defaultRowHeight="16" x14ac:dyDescent="0.2"/>
  <cols>
    <col min="1" max="1" width="11.6640625" bestFit="1" customWidth="1"/>
  </cols>
  <sheetData>
    <row r="1" spans="1:5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</row>
    <row r="2" spans="1:53" x14ac:dyDescent="0.2">
      <c r="A2" s="8" t="s">
        <v>59</v>
      </c>
      <c r="B2" s="8"/>
      <c r="C2" s="9"/>
      <c r="D2" s="9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>
        <f>1.1^52-1</f>
        <v>141.04293198443185</v>
      </c>
    </row>
    <row r="3" spans="1:53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>
        <f>(BA2+BA4)/2+128.1299382</f>
        <v>256.84683063206376</v>
      </c>
      <c r="BA3" s="3"/>
    </row>
    <row r="4" spans="1:53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>
        <f>(AZ3+AZ5)/2</f>
        <v>181.52543698217391</v>
      </c>
      <c r="AZ4" s="3"/>
      <c r="BA4" s="3">
        <f>1.1^50-1</f>
        <v>116.39085287969571</v>
      </c>
    </row>
    <row r="5" spans="1:53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>
        <f>(AY4+AY6)/2</f>
        <v>139.21332505396873</v>
      </c>
      <c r="AY5" s="3"/>
      <c r="AZ5" s="3">
        <f>(BA4+BA6)/2</f>
        <v>106.2040433322841</v>
      </c>
      <c r="BA5" s="3"/>
    </row>
    <row r="6" spans="1:53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>
        <f>(AX5+AX7)/2</f>
        <v>113.80948918151691</v>
      </c>
      <c r="AX6" s="3"/>
      <c r="AY6" s="3">
        <f>(AZ5+AZ7)/2</f>
        <v>96.901213125763576</v>
      </c>
      <c r="AZ6" s="3"/>
      <c r="BA6" s="3">
        <f>1.1^48-1</f>
        <v>96.017233784872474</v>
      </c>
    </row>
    <row r="7" spans="1:53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>
        <f>(AW6+AW8)/2</f>
        <v>97.228400337253049</v>
      </c>
      <c r="AW7" s="3"/>
      <c r="AX7" s="3">
        <f>(AY6+AY8)/2</f>
        <v>88.405653309065087</v>
      </c>
      <c r="AY7" s="3"/>
      <c r="AZ7" s="3">
        <f>(BA6+BA8)/2</f>
        <v>87.598382919243051</v>
      </c>
      <c r="BA7" s="3"/>
    </row>
    <row r="8" spans="1:53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>
        <f>(AV7+AV9)/2</f>
        <v>85.395307275962494</v>
      </c>
      <c r="AV8" s="3"/>
      <c r="AW8" s="3">
        <f>(AX7+AX9)/2</f>
        <v>80.647311492989189</v>
      </c>
      <c r="AX8" s="3"/>
      <c r="AY8" s="3">
        <f>(AZ7+AZ9)/2</f>
        <v>79.910093492366585</v>
      </c>
      <c r="AZ8" s="3"/>
      <c r="BA8" s="3">
        <f>1.1^46-1</f>
        <v>79.179532053613613</v>
      </c>
    </row>
    <row r="9" spans="1:53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>
        <f>(AU8+AU10)/2</f>
        <v>76.243623351705423</v>
      </c>
      <c r="AU9" s="3"/>
      <c r="AV9" s="3">
        <f>(AW8+AW10)/2</f>
        <v>73.56221421467194</v>
      </c>
      <c r="AW9" s="3"/>
      <c r="AX9" s="3">
        <f>(AY8+AY10)/2</f>
        <v>72.888969676913291</v>
      </c>
      <c r="AY9" s="3"/>
      <c r="AZ9" s="3">
        <f>(BA8+BA10)/2</f>
        <v>72.221804065490119</v>
      </c>
      <c r="BA9" s="3"/>
    </row>
    <row r="10" spans="1:53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>
        <f>(AT9+AT11)/2</f>
        <v>68.713379059047099</v>
      </c>
      <c r="AT10" s="3"/>
      <c r="AU10" s="3">
        <f>(AV9+AV11)/2</f>
        <v>67.091939427448338</v>
      </c>
      <c r="AV10" s="3"/>
      <c r="AW10" s="3">
        <f>(AX9+AX11)/2</f>
        <v>66.47711693635469</v>
      </c>
      <c r="AX10" s="3"/>
      <c r="AY10" s="3">
        <f>(AZ9+AZ11)/2</f>
        <v>65.867845861459983</v>
      </c>
      <c r="AZ10" s="3"/>
      <c r="BA10" s="3">
        <f>1.1^44-1</f>
        <v>65.26407607736661</v>
      </c>
    </row>
    <row r="11" spans="1:53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>
        <f>(AS10+AS12)/2</f>
        <v>62.250228338143209</v>
      </c>
      <c r="AS11" s="3"/>
      <c r="AT11" s="3">
        <f>(AU10+AU12)/2</f>
        <v>61.183134766388761</v>
      </c>
      <c r="AU11" s="3"/>
      <c r="AV11" s="3">
        <f>(AW10+AW12)/2</f>
        <v>60.621664640224729</v>
      </c>
      <c r="AW11" s="3"/>
      <c r="AX11" s="3">
        <f>(AY10+AY12)/2</f>
        <v>60.06526419579609</v>
      </c>
      <c r="AY11" s="3"/>
      <c r="AZ11" s="3">
        <f>(BA10+BA12)/2</f>
        <v>59.513887657429834</v>
      </c>
      <c r="BA11" s="3"/>
    </row>
    <row r="12" spans="1:53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>
        <f>(AR11+AR13)/2</f>
        <v>56.554750849670548</v>
      </c>
      <c r="AR12" s="3"/>
      <c r="AS12" s="3">
        <f>(AT11+AT13)/2</f>
        <v>55.787077617239319</v>
      </c>
      <c r="AT12" s="3"/>
      <c r="AU12" s="3">
        <f>(AV11+AV13)/2</f>
        <v>55.274330105329184</v>
      </c>
      <c r="AV12" s="3"/>
      <c r="AW12" s="3">
        <f>(AX11+AX13)/2</f>
        <v>54.766212344094768</v>
      </c>
      <c r="AX12" s="3"/>
      <c r="AY12" s="3">
        <f>(AZ11+AZ13)/2</f>
        <v>54.262682530132196</v>
      </c>
      <c r="AZ12" s="3"/>
      <c r="BA12" s="3">
        <f>1.1^42-1</f>
        <v>53.763699237493057</v>
      </c>
    </row>
    <row r="13" spans="1:53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>
        <f>(AQ12+AQ14)/2</f>
        <v>51.456919666208691</v>
      </c>
      <c r="AQ13" s="3"/>
      <c r="AR13" s="3">
        <f>(AS12+AS14)/2</f>
        <v>50.859273361197886</v>
      </c>
      <c r="AS13" s="3"/>
      <c r="AT13" s="3">
        <f>(AU12+AU14)/2</f>
        <v>50.39102046808987</v>
      </c>
      <c r="AU13" s="3"/>
      <c r="AV13" s="3">
        <f>(AW12+AW14)/2</f>
        <v>49.926995570433647</v>
      </c>
      <c r="AW13" s="3"/>
      <c r="AX13" s="3">
        <f>(AY12+AY14)/2</f>
        <v>49.467160492393447</v>
      </c>
      <c r="AY13" s="3"/>
      <c r="AZ13" s="3">
        <f>(BA12+BA14)/2</f>
        <v>49.011477402834565</v>
      </c>
      <c r="BA13" s="3"/>
    </row>
    <row r="14" spans="1:53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>
        <f>(AP13+AP15)/2</f>
        <v>46.853167590722208</v>
      </c>
      <c r="AP14" s="3"/>
      <c r="AQ14" s="3">
        <f>(AR13+AR15)/2</f>
        <v>46.359088482746827</v>
      </c>
      <c r="AR14" s="3"/>
      <c r="AS14" s="3">
        <f>(AT13+AT15)/2</f>
        <v>45.931469105156452</v>
      </c>
      <c r="AT14" s="3"/>
      <c r="AU14" s="3">
        <f>(AV13+AV15)/2</f>
        <v>45.507710830850556</v>
      </c>
      <c r="AV14" s="3"/>
      <c r="AW14" s="3">
        <f>(AX13+AX15)/2</f>
        <v>45.087778796772525</v>
      </c>
      <c r="AX14" s="3"/>
      <c r="AY14" s="3">
        <f>(AZ13+AZ15)/2</f>
        <v>44.671638454654705</v>
      </c>
      <c r="AZ14" s="3"/>
      <c r="BA14" s="3">
        <f>1.1^40-1</f>
        <v>44.259255568176073</v>
      </c>
    </row>
    <row r="15" spans="1:53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>
        <f>(AO14+AO16)/2</f>
        <v>42.674767326078246</v>
      </c>
      <c r="AO15" s="3"/>
      <c r="AP15" s="3">
        <f>(AQ14+AQ16)/2</f>
        <v>42.249415515235732</v>
      </c>
      <c r="AQ15" s="3"/>
      <c r="AR15" s="3">
        <f>(AS14+AS16)/2</f>
        <v>41.858903604295762</v>
      </c>
      <c r="AS15" s="3"/>
      <c r="AT15" s="3">
        <f>(AU14+AU16)/2</f>
        <v>41.471917742223027</v>
      </c>
      <c r="AU15" s="3"/>
      <c r="AV15" s="3">
        <f>(AW14+AW16)/2</f>
        <v>41.088426091267472</v>
      </c>
      <c r="AW15" s="3"/>
      <c r="AX15" s="3">
        <f>(AY14+AY16)/2</f>
        <v>40.708397101151604</v>
      </c>
      <c r="AY15" s="3"/>
      <c r="AZ15" s="3">
        <f>(BA14+BA16)/2</f>
        <v>40.331799506474844</v>
      </c>
      <c r="BA15" s="3"/>
    </row>
    <row r="16" spans="1:53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>
        <f>(AN15+AN17)/2</f>
        <v>38.871881846049405</v>
      </c>
      <c r="AN16" s="3"/>
      <c r="AO16" s="3">
        <f>(AP15+AP17)/2</f>
        <v>38.496367061434285</v>
      </c>
      <c r="AP16" s="3"/>
      <c r="AQ16" s="3">
        <f>(AR15+AR17)/2</f>
        <v>38.139742547724637</v>
      </c>
      <c r="AR16" s="3"/>
      <c r="AS16" s="3">
        <f>(AT15+AT17)/2</f>
        <v>37.786338103435078</v>
      </c>
      <c r="AT16" s="3"/>
      <c r="AU16" s="3">
        <f>(AV15+AV17)/2</f>
        <v>37.436124653595499</v>
      </c>
      <c r="AV16" s="3"/>
      <c r="AW16" s="3">
        <f>(AX15+AX17)/2</f>
        <v>37.089073385762418</v>
      </c>
      <c r="AX16" s="3"/>
      <c r="AY16" s="3">
        <f>(AZ15+AZ17)/2</f>
        <v>36.745155747648511</v>
      </c>
      <c r="AZ16" s="3"/>
      <c r="BA16" s="3">
        <f>1.1^38-1</f>
        <v>36.404343444773616</v>
      </c>
    </row>
    <row r="17" spans="1:53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>
        <f>(AM16+AM18)/2</f>
        <v>35.405461990980371</v>
      </c>
      <c r="AM17" s="3"/>
      <c r="AN17" s="3">
        <f>(AO16+AO18)/2</f>
        <v>35.068996366020563</v>
      </c>
      <c r="AO17" s="3"/>
      <c r="AP17" s="3">
        <f>(AQ16+AQ18)/2</f>
        <v>34.74331860763283</v>
      </c>
      <c r="AQ17" s="3"/>
      <c r="AR17" s="3">
        <f>(AS16+AS18)/2</f>
        <v>34.42058149115352</v>
      </c>
      <c r="AS17" s="3"/>
      <c r="AT17" s="3">
        <f>(AU16+AU18)/2</f>
        <v>34.100758464647129</v>
      </c>
      <c r="AU17" s="3"/>
      <c r="AV17" s="3">
        <f>(AW16+AW18)/2</f>
        <v>33.783823215923526</v>
      </c>
      <c r="AW17" s="3"/>
      <c r="AX17" s="3">
        <f>(AY16+AY18)/2</f>
        <v>33.469749670373226</v>
      </c>
      <c r="AY17" s="3"/>
      <c r="AZ17" s="3">
        <f>(BA16+BA18)/2</f>
        <v>33.158511988822184</v>
      </c>
      <c r="BA17" s="3"/>
    </row>
    <row r="18" spans="1:53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>
        <f>(AL17+AL19)/2</f>
        <v>32.243078747631515</v>
      </c>
      <c r="AL18" s="3"/>
      <c r="AM18" s="3">
        <f>(AN17+AN19)/2</f>
        <v>31.939042135911336</v>
      </c>
      <c r="AN18" s="3"/>
      <c r="AO18" s="3">
        <f>(AP17+AP19)/2</f>
        <v>31.641625670606839</v>
      </c>
      <c r="AP18" s="3"/>
      <c r="AQ18" s="3">
        <f>(AR17+AR19)/2</f>
        <v>31.346894667541022</v>
      </c>
      <c r="AR18" s="3"/>
      <c r="AS18" s="3">
        <f>(AT17+AT19)/2</f>
        <v>31.054824878871962</v>
      </c>
      <c r="AT18" s="3"/>
      <c r="AU18" s="3">
        <f>(AV17+AV19)/2</f>
        <v>30.765392275698755</v>
      </c>
      <c r="AV18" s="3"/>
      <c r="AW18" s="3">
        <f>(AX17+AX19)/2</f>
        <v>30.478573046084637</v>
      </c>
      <c r="AX18" s="3"/>
      <c r="AY18" s="3">
        <f>(AZ17+AZ19)/2</f>
        <v>30.19434359309794</v>
      </c>
      <c r="AZ18" s="3"/>
      <c r="BA18" s="3">
        <f>1.1^36-1</f>
        <v>29.912680532870748</v>
      </c>
    </row>
    <row r="19" spans="1:53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>
        <f>(AK18+AK20)/2</f>
        <v>29.356732982176229</v>
      </c>
      <c r="AK19" s="3"/>
      <c r="AL19" s="3">
        <f>(AM18+AM20)/2</f>
        <v>29.080695504282666</v>
      </c>
      <c r="AM19" s="3"/>
      <c r="AN19" s="3">
        <f>(AO18+AO20)/2</f>
        <v>28.809087905802109</v>
      </c>
      <c r="AO19" s="3"/>
      <c r="AP19" s="3">
        <f>(AQ18+AQ20)/2</f>
        <v>28.539932733580848</v>
      </c>
      <c r="AQ19" s="3"/>
      <c r="AR19" s="3">
        <f>(AS18+AS20)/2</f>
        <v>28.273207843928525</v>
      </c>
      <c r="AS19" s="3"/>
      <c r="AT19" s="3">
        <f>(AU18+AU20)/2</f>
        <v>28.008891293096795</v>
      </c>
      <c r="AU19" s="3"/>
      <c r="AV19" s="3">
        <f>(AW18+AW20)/2</f>
        <v>27.746961335473983</v>
      </c>
      <c r="AW19" s="3"/>
      <c r="AX19" s="3">
        <f>(AY18+AY20)/2</f>
        <v>27.487396421796049</v>
      </c>
      <c r="AY19" s="3"/>
      <c r="AZ19" s="3">
        <f>(BA18+BA20)/2</f>
        <v>27.230175197373697</v>
      </c>
      <c r="BA19" s="3"/>
    </row>
    <row r="20" spans="1:53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>(AJ19+AJ21)/2</f>
        <v>26.721663133433836</v>
      </c>
      <c r="AJ20" s="3"/>
      <c r="AK20" s="3">
        <f>(AL19+AL21)/2</f>
        <v>26.470387216720944</v>
      </c>
      <c r="AL20" s="3"/>
      <c r="AM20" s="3">
        <f>(AN19+AN21)/2</f>
        <v>26.222348872653992</v>
      </c>
      <c r="AN20" s="3"/>
      <c r="AO20" s="3">
        <f>(AP19+AP21)/2</f>
        <v>25.976550140997382</v>
      </c>
      <c r="AP20" s="3"/>
      <c r="AQ20" s="3">
        <f>(AR19+AR21)/2</f>
        <v>25.732970799620674</v>
      </c>
      <c r="AR20" s="3"/>
      <c r="AS20" s="3">
        <f>(AT19+AT21)/2</f>
        <v>25.491590808985087</v>
      </c>
      <c r="AT20" s="3"/>
      <c r="AU20" s="3">
        <f>(AV19+AV21)/2</f>
        <v>25.252390310494835</v>
      </c>
      <c r="AV20" s="3"/>
      <c r="AW20" s="3">
        <f>(AX19+AX21)/2</f>
        <v>25.015349624863333</v>
      </c>
      <c r="AX20" s="3"/>
      <c r="AY20" s="3">
        <f>(AZ19+AZ21)/2</f>
        <v>24.780449250494161</v>
      </c>
      <c r="AZ20" s="3"/>
      <c r="BA20" s="3">
        <f>1.1^34-1</f>
        <v>24.547669861876649</v>
      </c>
    </row>
    <row r="21" spans="1:53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>
        <f>(AI20+AI22)/2</f>
        <v>24.315660318611151</v>
      </c>
      <c r="AI21" s="3"/>
      <c r="AJ21" s="3">
        <f>(AK20+AK22)/2</f>
        <v>24.086593284691439</v>
      </c>
      <c r="AK21" s="3"/>
      <c r="AL21" s="3">
        <f>(AM20+AM22)/2</f>
        <v>23.860078929159222</v>
      </c>
      <c r="AM21" s="3"/>
      <c r="AN21" s="3">
        <f>(AO20+AO22)/2</f>
        <v>23.635609839505875</v>
      </c>
      <c r="AO21" s="3"/>
      <c r="AP21" s="3">
        <f>(AQ20+AQ22)/2</f>
        <v>23.41316754841392</v>
      </c>
      <c r="AQ21" s="3"/>
      <c r="AR21" s="3">
        <f>(AS20+AS22)/2</f>
        <v>23.192733755312826</v>
      </c>
      <c r="AS21" s="3"/>
      <c r="AT21" s="3">
        <f>(AU20+AU22)/2</f>
        <v>22.97429032487338</v>
      </c>
      <c r="AU21" s="3"/>
      <c r="AV21" s="3">
        <f>(AW20+AW22)/2</f>
        <v>22.757819285515687</v>
      </c>
      <c r="AW21" s="3"/>
      <c r="AX21" s="3">
        <f>(AY20+AY22)/2</f>
        <v>22.543302827930617</v>
      </c>
      <c r="AY21" s="3"/>
      <c r="AZ21" s="3">
        <f>(BA20+BA22)/2</f>
        <v>22.330723303614626</v>
      </c>
      <c r="BA21" s="3"/>
    </row>
    <row r="22" spans="1:53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>
        <f>(AH21+AH23)/2</f>
        <v>22.118644845952787</v>
      </c>
      <c r="AH22" s="3"/>
      <c r="AI22" s="3">
        <f>(AJ21+AJ23)/2</f>
        <v>21.909657503788463</v>
      </c>
      <c r="AJ22" s="3"/>
      <c r="AK22" s="3">
        <f>(AL21+AL23)/2</f>
        <v>21.702799352661934</v>
      </c>
      <c r="AL22" s="3"/>
      <c r="AM22" s="3">
        <f>(AN21+AN23)/2</f>
        <v>21.497808985664456</v>
      </c>
      <c r="AN22" s="3"/>
      <c r="AO22" s="3">
        <f>(AP21+AP23)/2</f>
        <v>21.294669538014364</v>
      </c>
      <c r="AP22" s="3"/>
      <c r="AQ22" s="3">
        <f>(AR21+AR23)/2</f>
        <v>21.093364297207167</v>
      </c>
      <c r="AR22" s="3"/>
      <c r="AS22" s="3">
        <f>(AT21+AT23)/2</f>
        <v>20.893876701640565</v>
      </c>
      <c r="AT22" s="3"/>
      <c r="AU22" s="3">
        <f>(AV21+AV23)/2</f>
        <v>20.696190339251928</v>
      </c>
      <c r="AV22" s="3"/>
      <c r="AW22" s="3">
        <f>(AX21+AX23)/2</f>
        <v>20.500288946168041</v>
      </c>
      <c r="AX22" s="3"/>
      <c r="AY22" s="3">
        <f>(AZ21+AZ23)/2</f>
        <v>20.306156405367073</v>
      </c>
      <c r="AZ22" s="3"/>
      <c r="BA22" s="3">
        <f>1.1^32-1</f>
        <v>20.113776745352599</v>
      </c>
    </row>
    <row r="23" spans="1:53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>
        <f>(AG22+AG24)/2</f>
        <v>20.112380463261655</v>
      </c>
      <c r="AG23" s="3"/>
      <c r="AH23" s="3">
        <f>(AI22+AI24)/2</f>
        <v>19.921629373294422</v>
      </c>
      <c r="AI23" s="3"/>
      <c r="AJ23" s="3">
        <f>(AK22+AK24)/2</f>
        <v>19.732721722885486</v>
      </c>
      <c r="AK23" s="3"/>
      <c r="AL23" s="3">
        <f>(AM22+AM24)/2</f>
        <v>19.545519776164646</v>
      </c>
      <c r="AM23" s="3"/>
      <c r="AN23" s="3">
        <f>(AO22+AO24)/2</f>
        <v>19.360008131823037</v>
      </c>
      <c r="AO23" s="3"/>
      <c r="AP23" s="3">
        <f>(AQ22+AQ24)/2</f>
        <v>19.176171527614809</v>
      </c>
      <c r="AQ23" s="3"/>
      <c r="AR23" s="3">
        <f>(AS22+AS24)/2</f>
        <v>18.993994839101507</v>
      </c>
      <c r="AS23" s="3"/>
      <c r="AT23" s="3">
        <f>(AU22+AU24)/2</f>
        <v>18.81346307840775</v>
      </c>
      <c r="AU23" s="3"/>
      <c r="AV23" s="3">
        <f>(AW22+AW24)/2</f>
        <v>18.634561392988168</v>
      </c>
      <c r="AW23" s="3"/>
      <c r="AX23" s="3">
        <f>(AY22+AY24)/2</f>
        <v>18.457275064405465</v>
      </c>
      <c r="AY23" s="3"/>
      <c r="AZ23" s="3">
        <f>(BA22+BA24)/2</f>
        <v>18.28158950711952</v>
      </c>
      <c r="BA23" s="3"/>
    </row>
    <row r="24" spans="1:53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>
        <f>(AF23+AF25)/2</f>
        <v>18.280263896519436</v>
      </c>
      <c r="AF24" s="3"/>
      <c r="AG24" s="3">
        <f>(AH23+AH25)/2</f>
        <v>18.106116080570523</v>
      </c>
      <c r="AH24" s="3"/>
      <c r="AI24" s="3">
        <f>(AJ23+AJ25)/2</f>
        <v>17.933601242800378</v>
      </c>
      <c r="AJ24" s="3"/>
      <c r="AK24" s="3">
        <f>(AL23+AL25)/2</f>
        <v>17.762644093109035</v>
      </c>
      <c r="AL24" s="3"/>
      <c r="AM24" s="3">
        <f>(AN23+AN25)/2</f>
        <v>17.593230566664836</v>
      </c>
      <c r="AN24" s="3"/>
      <c r="AO24" s="3">
        <f>(AP23+AP25)/2</f>
        <v>17.425346725631705</v>
      </c>
      <c r="AP24" s="3"/>
      <c r="AQ24" s="3">
        <f>(AR23+AR25)/2</f>
        <v>17.258978758022451</v>
      </c>
      <c r="AR24" s="3"/>
      <c r="AS24" s="3">
        <f>(AT23+AT25)/2</f>
        <v>17.09411297656245</v>
      </c>
      <c r="AT24" s="3"/>
      <c r="AU24" s="3">
        <f>(AV23+AV25)/2</f>
        <v>16.930735817563573</v>
      </c>
      <c r="AV24" s="3"/>
      <c r="AW24" s="3">
        <f>(AX23+AX25)/2</f>
        <v>16.768833839808295</v>
      </c>
      <c r="AX24" s="3"/>
      <c r="AY24" s="3">
        <f>(AZ23+AZ25)/2</f>
        <v>16.608393723443861</v>
      </c>
      <c r="AZ24" s="3"/>
      <c r="BA24" s="3">
        <f>1.1^30-1</f>
        <v>16.449402268886445</v>
      </c>
    </row>
    <row r="25" spans="1:53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>
        <f>(AE24+AE26)/2</f>
        <v>16.607157898426586</v>
      </c>
      <c r="AE25" s="3"/>
      <c r="AF25" s="3">
        <f>(AG24+AG26)/2</f>
        <v>16.448147329777214</v>
      </c>
      <c r="AG25" s="3"/>
      <c r="AH25" s="3">
        <f>(AI24+AI26)/2</f>
        <v>16.290602787846627</v>
      </c>
      <c r="AI25" s="3"/>
      <c r="AJ25" s="3">
        <f>(AK24+AK26)/2</f>
        <v>16.134480762715274</v>
      </c>
      <c r="AK25" s="3"/>
      <c r="AL25" s="3">
        <f>(AM24+AM26)/2</f>
        <v>15.979768410053424</v>
      </c>
      <c r="AM25" s="3"/>
      <c r="AN25" s="3">
        <f>(AO24+AO26)/2</f>
        <v>15.826453001506639</v>
      </c>
      <c r="AO25" s="3"/>
      <c r="AP25" s="3">
        <f>(AQ24+AQ26)/2</f>
        <v>15.674521923648602</v>
      </c>
      <c r="AQ25" s="3"/>
      <c r="AR25" s="3">
        <f>(AS24+AS26)/2</f>
        <v>15.523962676943393</v>
      </c>
      <c r="AS25" s="3"/>
      <c r="AT25" s="3">
        <f>(AU24+AU26)/2</f>
        <v>15.374762874717147</v>
      </c>
      <c r="AU25" s="3"/>
      <c r="AV25" s="3">
        <f>(AW24+AW26)/2</f>
        <v>15.226910242138981</v>
      </c>
      <c r="AW25" s="3"/>
      <c r="AX25" s="3">
        <f>(AY24+AY26)/2</f>
        <v>15.080392615211128</v>
      </c>
      <c r="AY25" s="3"/>
      <c r="AZ25" s="3">
        <f>(BA24+BA26)/2</f>
        <v>14.935197939768198</v>
      </c>
      <c r="BA25" s="3"/>
    </row>
    <row r="26" spans="1:53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>
        <f>(AD25+AD27)/2</f>
        <v>15.079251407836754</v>
      </c>
      <c r="AD26" s="3"/>
      <c r="AE26" s="3">
        <f>(AF25+AF27)/2</f>
        <v>14.934051900333735</v>
      </c>
      <c r="AF26" s="3"/>
      <c r="AG26" s="3">
        <f>(AH25+AH27)/2</f>
        <v>14.790178578983902</v>
      </c>
      <c r="AH26" s="3"/>
      <c r="AI26" s="3">
        <f>(AJ25+AJ27)/2</f>
        <v>14.647604332892874</v>
      </c>
      <c r="AJ26" s="3"/>
      <c r="AK26" s="3">
        <f>(AL25+AL27)/2</f>
        <v>14.506317432321515</v>
      </c>
      <c r="AL26" s="3"/>
      <c r="AM26" s="3">
        <f>(AN25+AN27)/2</f>
        <v>14.366306253442012</v>
      </c>
      <c r="AN26" s="3"/>
      <c r="AO26" s="3">
        <f>(AP25+AP27)/2</f>
        <v>14.227559277381573</v>
      </c>
      <c r="AP26" s="3"/>
      <c r="AQ26" s="3">
        <f>(AR25+AR27)/2</f>
        <v>14.090065089274752</v>
      </c>
      <c r="AR26" s="3"/>
      <c r="AS26" s="3">
        <f>(AT25+AT27)/2</f>
        <v>13.953812377324336</v>
      </c>
      <c r="AT26" s="3"/>
      <c r="AU26" s="3">
        <f>(AV25+AV27)/2</f>
        <v>13.818789931870722</v>
      </c>
      <c r="AV26" s="3"/>
      <c r="AW26" s="3">
        <f>(AX25+AX27)/2</f>
        <v>13.684986644469666</v>
      </c>
      <c r="AX26" s="3"/>
      <c r="AY26" s="3">
        <f>(AZ25+AZ27)/2</f>
        <v>13.552391506978395</v>
      </c>
      <c r="AZ26" s="3"/>
      <c r="BA26" s="3">
        <f>1.1^28-1</f>
        <v>13.420993610649951</v>
      </c>
    </row>
    <row r="27" spans="1:53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>
        <f>(AC26+AC28)/2</f>
        <v>13.683938155801785</v>
      </c>
      <c r="AC27" s="3"/>
      <c r="AD27" s="3">
        <f>(AE26+AE28)/2</f>
        <v>13.551344917246922</v>
      </c>
      <c r="AE27" s="3"/>
      <c r="AF27" s="3">
        <f>(AG26+AG28)/2</f>
        <v>13.419956470890256</v>
      </c>
      <c r="AG27" s="3"/>
      <c r="AH27" s="3">
        <f>(AI26+AI28)/2</f>
        <v>13.289754370121177</v>
      </c>
      <c r="AI27" s="3"/>
      <c r="AJ27" s="3">
        <f>(AK26+AK28)/2</f>
        <v>13.160727903070473</v>
      </c>
      <c r="AK27" s="3"/>
      <c r="AL27" s="3">
        <f>(AM26+AM28)/2</f>
        <v>13.032866454589605</v>
      </c>
      <c r="AM27" s="3"/>
      <c r="AN27" s="3">
        <f>(AO26+AO28)/2</f>
        <v>12.906159505377387</v>
      </c>
      <c r="AO27" s="3"/>
      <c r="AP27" s="3">
        <f>(AQ26+AQ28)/2</f>
        <v>12.780596631114545</v>
      </c>
      <c r="AQ27" s="3"/>
      <c r="AR27" s="3">
        <f>(AS26+AS28)/2</f>
        <v>12.656167501606109</v>
      </c>
      <c r="AS27" s="3"/>
      <c r="AT27" s="3">
        <f>(AU26+AU28)/2</f>
        <v>12.532861879931527</v>
      </c>
      <c r="AU27" s="3"/>
      <c r="AV27" s="3">
        <f>(AW26+AW28)/2</f>
        <v>12.410669621602462</v>
      </c>
      <c r="AW27" s="3"/>
      <c r="AX27" s="3">
        <f>(AY26+AY28)/2</f>
        <v>12.289580673728203</v>
      </c>
      <c r="AY27" s="3"/>
      <c r="AZ27" s="3">
        <f>(BA26+BA28)/2</f>
        <v>12.169585074188591</v>
      </c>
      <c r="BA27" s="3"/>
    </row>
    <row r="28" spans="1:53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>
        <f>(AB27+AB29)/2</f>
        <v>12.409708961645658</v>
      </c>
      <c r="AB28" s="3"/>
      <c r="AC28" s="3">
        <f>(AD27+AD29)/2</f>
        <v>12.288624903766816</v>
      </c>
      <c r="AD28" s="3"/>
      <c r="AE28" s="3">
        <f>(AF27+AF29)/2</f>
        <v>12.16863793416011</v>
      </c>
      <c r="AF28" s="3"/>
      <c r="AG28" s="3">
        <f>(AH27+AH29)/2</f>
        <v>12.049734362796611</v>
      </c>
      <c r="AH28" s="3"/>
      <c r="AI28" s="3">
        <f>(AJ27+AJ29)/2</f>
        <v>11.931904407349482</v>
      </c>
      <c r="AJ28" s="3"/>
      <c r="AK28" s="3">
        <f>(AL27+AL29)/2</f>
        <v>11.815138373819433</v>
      </c>
      <c r="AL28" s="3"/>
      <c r="AM28" s="3">
        <f>(AN27+AN29)/2</f>
        <v>11.699426655737199</v>
      </c>
      <c r="AN28" s="3"/>
      <c r="AO28" s="3">
        <f>(AP27+AP29)/2</f>
        <v>11.5847597333732</v>
      </c>
      <c r="AP28" s="3"/>
      <c r="AQ28" s="3">
        <f>(AR27+AR29)/2</f>
        <v>11.471128172954339</v>
      </c>
      <c r="AR28" s="3"/>
      <c r="AS28" s="3">
        <f>(AT27+AT29)/2</f>
        <v>11.358522625887881</v>
      </c>
      <c r="AT28" s="3"/>
      <c r="AU28" s="3">
        <f>(AV27+AV29)/2</f>
        <v>11.246933827992331</v>
      </c>
      <c r="AV28" s="3"/>
      <c r="AW28" s="3">
        <f>(AX27+AX29)/2</f>
        <v>11.136352598735259</v>
      </c>
      <c r="AX28" s="3"/>
      <c r="AY28" s="3">
        <f>(AZ27+AZ29)/2</f>
        <v>11.026769840478011</v>
      </c>
      <c r="AZ28" s="3"/>
      <c r="BA28" s="3">
        <f>1.1^26-1</f>
        <v>10.918176537727231</v>
      </c>
    </row>
    <row r="29" spans="1:53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>
        <f>(AA28+AA30)/2</f>
        <v>11.24605495446133</v>
      </c>
      <c r="AA29" s="3"/>
      <c r="AB29" s="3">
        <f>(AC28+AC30)/2</f>
        <v>11.13547976748953</v>
      </c>
      <c r="AC29" s="3"/>
      <c r="AD29" s="3">
        <f>(AE28+AE30)/2</f>
        <v>11.025904890286711</v>
      </c>
      <c r="AE29" s="3"/>
      <c r="AF29" s="3">
        <f>(AG28+AG30)/2</f>
        <v>10.917319397429964</v>
      </c>
      <c r="AG29" s="3"/>
      <c r="AH29" s="3">
        <f>(AI28+AI30)/2</f>
        <v>10.809714355472046</v>
      </c>
      <c r="AI29" s="3"/>
      <c r="AJ29" s="3">
        <f>(AK28+AK30)/2</f>
        <v>10.70308091162849</v>
      </c>
      <c r="AK29" s="3"/>
      <c r="AL29" s="3">
        <f>(AM28+AM30)/2</f>
        <v>10.59741029304926</v>
      </c>
      <c r="AM29" s="3"/>
      <c r="AN29" s="3">
        <f>(AO28+AO30)/2</f>
        <v>10.492693806097012</v>
      </c>
      <c r="AO29" s="3"/>
      <c r="AP29" s="3">
        <f>(AQ28+AQ30)/2</f>
        <v>10.388922835631854</v>
      </c>
      <c r="AQ29" s="3"/>
      <c r="AR29" s="3">
        <f>(AS28+AS30)/2</f>
        <v>10.286088844302569</v>
      </c>
      <c r="AS29" s="3"/>
      <c r="AT29" s="4">
        <f>(AU28+AU30)/2</f>
        <v>10.184183371844235</v>
      </c>
      <c r="AU29" s="4"/>
      <c r="AV29" s="4">
        <f>(AW28+AW30)/2</f>
        <v>10.0831980343822</v>
      </c>
      <c r="AW29" s="4"/>
      <c r="AX29" s="4">
        <f>(AY28+AY30)/2</f>
        <v>9.9831245237423154</v>
      </c>
      <c r="AY29" s="4"/>
      <c r="AZ29" s="4">
        <f>(BA28+BA30)/2</f>
        <v>9.8839546067674284</v>
      </c>
      <c r="BA29" s="4"/>
    </row>
    <row r="30" spans="1:53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f>(Z29+Z31)/2</f>
        <v>10.183379993340534</v>
      </c>
      <c r="Z30" s="3"/>
      <c r="AA30" s="3">
        <f>(AB29+AB31)/2</f>
        <v>10.082400947277003</v>
      </c>
      <c r="AB30" s="3"/>
      <c r="AC30" s="3">
        <f>(AD29+AD31)/2</f>
        <v>9.9823346312122432</v>
      </c>
      <c r="AD30" s="3"/>
      <c r="AE30" s="3">
        <f>(AF29+AF31)/2</f>
        <v>9.8831718464133136</v>
      </c>
      <c r="AF30" s="3"/>
      <c r="AG30" s="3">
        <f>(AH29+AH31)/2</f>
        <v>9.7849044320633141</v>
      </c>
      <c r="AH30" s="3"/>
      <c r="AI30" s="3">
        <f>(AJ29+AJ31)/2</f>
        <v>9.6875243035946124</v>
      </c>
      <c r="AJ30" s="3"/>
      <c r="AK30" s="3">
        <f>(AL29+AL31)/2</f>
        <v>9.5910234494375466</v>
      </c>
      <c r="AL30" s="3"/>
      <c r="AM30" s="3">
        <f>(AN29+AN31)/2</f>
        <v>9.4953939303613204</v>
      </c>
      <c r="AN30" s="3"/>
      <c r="AO30" s="3">
        <f>(AP29+AP31)/2</f>
        <v>9.4006278788208242</v>
      </c>
      <c r="AP30" s="3"/>
      <c r="AQ30" s="3">
        <f>(AR29+AR31)/2</f>
        <v>9.3067174983093697</v>
      </c>
      <c r="AR30" s="3"/>
      <c r="AS30" s="3">
        <f>(AT29+AT31)/2</f>
        <v>9.2136550627172547</v>
      </c>
      <c r="AT30" s="4"/>
      <c r="AU30" s="4">
        <f>(AV29+AV31)/2</f>
        <v>9.1214329156961398</v>
      </c>
      <c r="AV30" s="4"/>
      <c r="AW30" s="4">
        <f>(AX29+AX31)/2</f>
        <v>9.0300434700291383</v>
      </c>
      <c r="AX30" s="4"/>
      <c r="AY30" s="4">
        <f>(AZ29+AZ31)/2</f>
        <v>8.9394792070066185</v>
      </c>
      <c r="AZ30" s="4"/>
      <c r="BA30" s="3">
        <f>1.1^24-1</f>
        <v>8.8497326758076262</v>
      </c>
    </row>
    <row r="31" spans="1:53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f>(Y30+Y32)/2</f>
        <v>9.2129211359672354</v>
      </c>
      <c r="Y31" s="3"/>
      <c r="Z31" s="3">
        <f>(AA30+AA32)/2</f>
        <v>9.1207050322197354</v>
      </c>
      <c r="AA31" s="3"/>
      <c r="AB31" s="3">
        <f>(AC30+AC32)/2</f>
        <v>9.0293221270644768</v>
      </c>
      <c r="AC31" s="3"/>
      <c r="AD31" s="3">
        <f>(AE30+AE32)/2</f>
        <v>8.9387643721377774</v>
      </c>
      <c r="AE31" s="3"/>
      <c r="AF31" s="3">
        <f>(AG30+AG32)/2</f>
        <v>8.8490242953966636</v>
      </c>
      <c r="AG31" s="3"/>
      <c r="AH31" s="3">
        <f>(AI30+AI32)/2</f>
        <v>8.7600945086545838</v>
      </c>
      <c r="AI31" s="3"/>
      <c r="AJ31" s="3">
        <f>(AK30+AK32)/2</f>
        <v>8.6719676955607348</v>
      </c>
      <c r="AK31" s="3"/>
      <c r="AL31" s="3">
        <f>(AM30+AM32)/2</f>
        <v>8.5846366058258337</v>
      </c>
      <c r="AM31" s="3"/>
      <c r="AN31" s="3">
        <f>(AO30+AO32)/2</f>
        <v>8.4980940546256285</v>
      </c>
      <c r="AO31" s="3"/>
      <c r="AP31" s="3">
        <f>(AQ30+AQ32)/2</f>
        <v>8.4123329220097958</v>
      </c>
      <c r="AQ31" s="3"/>
      <c r="AR31" s="3">
        <f>(AS30+AS32)/2</f>
        <v>8.3273461523161707</v>
      </c>
      <c r="AS31" s="3"/>
      <c r="AT31" s="3">
        <f>(AU30+AU32)/2</f>
        <v>8.2431267535902748</v>
      </c>
      <c r="AU31" s="3"/>
      <c r="AV31" s="3">
        <f>(AW30+AW32)/2</f>
        <v>8.1596677970100799</v>
      </c>
      <c r="AW31" s="3"/>
      <c r="AX31" s="3">
        <f>(AY30+AY32)/2</f>
        <v>8.0769624163159612</v>
      </c>
      <c r="AY31" s="3"/>
      <c r="AZ31" s="3">
        <f>(BA30+BA32)/2</f>
        <v>7.9950038072458076</v>
      </c>
      <c r="BA31" s="3"/>
    </row>
    <row r="32" spans="1:53" s="2" customForma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f>(X31+X33)/2</f>
        <v>8.3266763772695427</v>
      </c>
      <c r="X32" s="3"/>
      <c r="Y32" s="3">
        <f>(Z31+Z33)/2</f>
        <v>8.242462278593937</v>
      </c>
      <c r="Z32" s="3"/>
      <c r="AA32" s="3">
        <f>(AB31+AB33)/2</f>
        <v>8.1590091171624692</v>
      </c>
      <c r="AB32" s="3"/>
      <c r="AC32" s="3">
        <f>(AD31+AD33)/2</f>
        <v>8.0763096229167104</v>
      </c>
      <c r="AD32" s="3"/>
      <c r="AE32" s="3">
        <f>(AF31+AF33)/2</f>
        <v>7.9943568978622412</v>
      </c>
      <c r="AF32" s="3"/>
      <c r="AG32" s="3">
        <f>(AH31+AH33)/2</f>
        <v>7.9131441587300113</v>
      </c>
      <c r="AH32" s="3"/>
      <c r="AI32" s="3">
        <f>(AJ31+AJ33)/2</f>
        <v>7.8326647137145544</v>
      </c>
      <c r="AJ32" s="3"/>
      <c r="AK32" s="3">
        <f>(AL31+AL33)/2</f>
        <v>7.7529119416839212</v>
      </c>
      <c r="AL32" s="3"/>
      <c r="AM32" s="3">
        <f>(AN31+AN33)/2</f>
        <v>7.673879281290346</v>
      </c>
      <c r="AN32" s="3"/>
      <c r="AO32" s="3">
        <f>(AP31+AP33)/2</f>
        <v>7.5955602304304328</v>
      </c>
      <c r="AP32" s="3"/>
      <c r="AQ32" s="3">
        <f>(AR31+AR33)/2</f>
        <v>7.517948345710221</v>
      </c>
      <c r="AR32" s="3"/>
      <c r="AS32" s="3">
        <f>(AT31+AT33)/2</f>
        <v>7.441037241915085</v>
      </c>
      <c r="AT32" s="3"/>
      <c r="AU32" s="3">
        <f>(AV31+AV33)/2</f>
        <v>7.3648205914844116</v>
      </c>
      <c r="AV32" s="3"/>
      <c r="AW32" s="3">
        <f>(AX31+AX33)/2</f>
        <v>7.2892921239910216</v>
      </c>
      <c r="AX32" s="3"/>
      <c r="AY32" s="3">
        <f>(AZ31+AZ33)/2</f>
        <v>7.214445625625304</v>
      </c>
      <c r="AZ32" s="3"/>
      <c r="BA32" s="3">
        <f>1.1^22-1</f>
        <v>7.140274938683989</v>
      </c>
    </row>
    <row r="33" spans="1:53" s="2" customForma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>
        <f>(W32+W34)/2</f>
        <v>7.5173391735941806</v>
      </c>
      <c r="W33" s="3"/>
      <c r="X33" s="3">
        <f>(Y32+Y34)/2</f>
        <v>7.4404316185718491</v>
      </c>
      <c r="Y33" s="3"/>
      <c r="Z33" s="3">
        <f>(AA32+AA34)/2</f>
        <v>7.3642195249681368</v>
      </c>
      <c r="AA33" s="3"/>
      <c r="AB33" s="3">
        <f>(AC32+AC34)/2</f>
        <v>7.2886961072604599</v>
      </c>
      <c r="AC33" s="3"/>
      <c r="AD33" s="3">
        <f>(AE32+AE34)/2</f>
        <v>7.2138548736956416</v>
      </c>
      <c r="AE33" s="3"/>
      <c r="AF33" s="3">
        <f>(AG32+AG34)/2</f>
        <v>7.1396895003278189</v>
      </c>
      <c r="AG33" s="3"/>
      <c r="AH33" s="3">
        <f>(AI32+AI34)/2</f>
        <v>7.0661938088054388</v>
      </c>
      <c r="AI33" s="3"/>
      <c r="AJ33" s="3">
        <f>(AK32+AK34)/2</f>
        <v>6.9933617318683741</v>
      </c>
      <c r="AK33" s="3"/>
      <c r="AL33" s="3">
        <f>(AM32+AM34)/2</f>
        <v>6.9211872775420096</v>
      </c>
      <c r="AM33" s="3"/>
      <c r="AN33" s="3">
        <f>(AO32+AO34)/2</f>
        <v>6.8496645079550635</v>
      </c>
      <c r="AO33" s="3"/>
      <c r="AP33" s="3">
        <f>(AQ32+AQ34)/2</f>
        <v>6.778787538851069</v>
      </c>
      <c r="AQ33" s="3"/>
      <c r="AR33" s="3">
        <f>(AS32+AS34)/2</f>
        <v>6.7085505391042712</v>
      </c>
      <c r="AS33" s="3"/>
      <c r="AT33" s="3">
        <f>(AU32+AU34)/2</f>
        <v>6.638947730239896</v>
      </c>
      <c r="AU33" s="3"/>
      <c r="AV33" s="3">
        <f>(AW32+AW34)/2</f>
        <v>6.5699733859587424</v>
      </c>
      <c r="AW33" s="3"/>
      <c r="AX33" s="3">
        <f>(AY32+AY34)/2</f>
        <v>6.5016218316660828</v>
      </c>
      <c r="AY33" s="3"/>
      <c r="AZ33" s="3">
        <f>(BA32+BA34)/2</f>
        <v>6.4338874440047995</v>
      </c>
      <c r="BA33" s="3"/>
    </row>
    <row r="34" spans="1:53" s="2" customForma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>
        <f>(V33+V35)/2</f>
        <v>6.7782395185150524</v>
      </c>
      <c r="V34" s="3"/>
      <c r="W34" s="3">
        <f>(X33+X35)/2</f>
        <v>6.7080019699188185</v>
      </c>
      <c r="X34" s="3"/>
      <c r="Y34" s="3">
        <f>(Z33+Z35)/2</f>
        <v>6.6384009585497612</v>
      </c>
      <c r="Z34" s="3"/>
      <c r="AA34" s="3">
        <f>(AB33+AB35)/2</f>
        <v>6.5694299327738044</v>
      </c>
      <c r="AB34" s="3"/>
      <c r="AC34" s="3">
        <f>(AD33+AD35)/2</f>
        <v>6.5010825916042094</v>
      </c>
      <c r="AD34" s="3"/>
      <c r="AE34" s="3">
        <f>(AF33+AF35)/2</f>
        <v>6.433352849529042</v>
      </c>
      <c r="AF34" s="3"/>
      <c r="AG34" s="3">
        <f>(AH33+AH35)/2</f>
        <v>6.3662348419256274</v>
      </c>
      <c r="AH34" s="3"/>
      <c r="AI34" s="3">
        <f>(AJ33+AJ35)/2</f>
        <v>6.2997229038963241</v>
      </c>
      <c r="AJ34" s="3"/>
      <c r="AK34" s="3">
        <f>(AL33+AL35)/2</f>
        <v>6.233811522052827</v>
      </c>
      <c r="AL34" s="3"/>
      <c r="AM34" s="3">
        <f>(AN33+AN35)/2</f>
        <v>6.1684952737936731</v>
      </c>
      <c r="AN34" s="3"/>
      <c r="AO34" s="3">
        <f>(AP33+AP35)/2</f>
        <v>6.1037687854796943</v>
      </c>
      <c r="AP34" s="3"/>
      <c r="AQ34" s="3">
        <f>(AR33+AR35)/2</f>
        <v>6.039626731991917</v>
      </c>
      <c r="AR34" s="3"/>
      <c r="AS34" s="3">
        <f>(AT33+AT35)/2</f>
        <v>5.9760638362934584</v>
      </c>
      <c r="AT34" s="3"/>
      <c r="AU34" s="3">
        <f>(AV33+AV35)/2</f>
        <v>5.9130748689953805</v>
      </c>
      <c r="AV34" s="3"/>
      <c r="AW34" s="3">
        <f>(AX33+AX35)/2</f>
        <v>5.8506546479264632</v>
      </c>
      <c r="AX34" s="3"/>
      <c r="AY34" s="3">
        <f>(AZ33+AZ35)/2</f>
        <v>5.7887980377068615</v>
      </c>
      <c r="AZ34" s="3"/>
      <c r="BA34" s="3">
        <f>1.1^20-1</f>
        <v>5.7274999493256091</v>
      </c>
    </row>
    <row r="35" spans="1:53" s="2" customForma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f>(U34+U36)/2</f>
        <v>6.103291511070382</v>
      </c>
      <c r="U35" s="3"/>
      <c r="V35" s="3">
        <f>(W34+W36)/2</f>
        <v>6.0391398634359241</v>
      </c>
      <c r="W35" s="3"/>
      <c r="X35" s="3">
        <f>(Y34+Y36)/2</f>
        <v>5.9755723212657879</v>
      </c>
      <c r="Y35" s="3"/>
      <c r="Z35" s="3">
        <f>(AA34+AA36)/2</f>
        <v>5.9125823921313856</v>
      </c>
      <c r="AA35" s="3"/>
      <c r="AB35" s="3">
        <f>(AC34+AC36)/2</f>
        <v>5.850163758287148</v>
      </c>
      <c r="AC35" s="3"/>
      <c r="AD35" s="3">
        <f>(AE34+AE36)/2</f>
        <v>5.7883103095127764</v>
      </c>
      <c r="AE35" s="3"/>
      <c r="AF35" s="3">
        <f>(AG34+AG36)/2</f>
        <v>5.727016198730265</v>
      </c>
      <c r="AG35" s="3"/>
      <c r="AH35" s="3">
        <f>(AI34+AI36)/2</f>
        <v>5.666275875045816</v>
      </c>
      <c r="AI35" s="3"/>
      <c r="AJ35" s="3">
        <f>(AK34+AK36)/2</f>
        <v>5.6060840759242749</v>
      </c>
      <c r="AK35" s="3"/>
      <c r="AL35" s="3">
        <f>(AM34+AM36)/2</f>
        <v>5.5464357665636435</v>
      </c>
      <c r="AM35" s="3"/>
      <c r="AN35" s="3">
        <f>(AO34+AO36)/2</f>
        <v>5.4873260396322827</v>
      </c>
      <c r="AO35" s="3"/>
      <c r="AP35" s="3">
        <f>(AQ34+AQ36)/2</f>
        <v>5.4287500321083204</v>
      </c>
      <c r="AQ35" s="3"/>
      <c r="AR35" s="3">
        <f>(AS34+AS36)/2</f>
        <v>5.3707029248795628</v>
      </c>
      <c r="AS35" s="3"/>
      <c r="AT35" s="3">
        <f>(AU34+AU36)/2</f>
        <v>5.3131799423470207</v>
      </c>
      <c r="AU35" s="3"/>
      <c r="AV35" s="3">
        <f>(AW34+AW36)/2</f>
        <v>5.2561763520320177</v>
      </c>
      <c r="AW35" s="3"/>
      <c r="AX35" s="3">
        <f>(AY34+AY36)/2</f>
        <v>5.1996874641868445</v>
      </c>
      <c r="AY35" s="3"/>
      <c r="AZ35" s="3">
        <f>(BA34+BA36)/2</f>
        <v>5.1437086314089235</v>
      </c>
      <c r="BA35" s="3"/>
    </row>
    <row r="36" spans="1:53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f>(T35+T37)/2</f>
        <v>5.4869473867703169</v>
      </c>
      <c r="T36" s="3"/>
      <c r="U36" s="3">
        <f>(V35+V37)/2</f>
        <v>5.4283435036257117</v>
      </c>
      <c r="V36" s="3"/>
      <c r="W36" s="3">
        <f>(X35+X37)/2</f>
        <v>5.3702777569530298</v>
      </c>
      <c r="X36" s="3"/>
      <c r="Y36" s="3">
        <f>(Z35+Z37)/2</f>
        <v>5.3127436839818145</v>
      </c>
      <c r="Z36" s="3"/>
      <c r="AA36" s="3">
        <f>(AB35+AB37)/2</f>
        <v>5.2557348514889668</v>
      </c>
      <c r="AB36" s="3"/>
      <c r="AC36" s="3">
        <f>(AD35+AD37)/2</f>
        <v>5.1992449249700865</v>
      </c>
      <c r="AD36" s="3"/>
      <c r="AE36" s="3">
        <f>(AF35+AF37)/2</f>
        <v>5.1432677694965108</v>
      </c>
      <c r="AF36" s="3"/>
      <c r="AG36" s="3">
        <f>(AH35+AH37)/2</f>
        <v>5.0877975555349035</v>
      </c>
      <c r="AH36" s="3"/>
      <c r="AI36" s="3">
        <f>(AJ35+AJ37)/2</f>
        <v>5.0328288461953079</v>
      </c>
      <c r="AJ36" s="3"/>
      <c r="AK36" s="3">
        <f>(AL35+AL37)/2</f>
        <v>4.9783566297957229</v>
      </c>
      <c r="AL36" s="3"/>
      <c r="AM36" s="3">
        <f>(AN35+AN37)/2</f>
        <v>4.9243762593336129</v>
      </c>
      <c r="AN36" s="3"/>
      <c r="AO36" s="3">
        <f>(AP35+AP37)/2</f>
        <v>4.8708832937848712</v>
      </c>
      <c r="AP36" s="3"/>
      <c r="AQ36" s="3">
        <f>(AR35+AR37)/2</f>
        <v>4.8178733322247247</v>
      </c>
      <c r="AR36" s="3"/>
      <c r="AS36" s="3">
        <f>(AT35+AT37)/2</f>
        <v>4.7653420134656672</v>
      </c>
      <c r="AT36" s="3"/>
      <c r="AU36" s="3">
        <f>(AV35+AV37)/2</f>
        <v>4.713285015698661</v>
      </c>
      <c r="AV36" s="3"/>
      <c r="AW36" s="3">
        <f>(AX35+AX37)/2</f>
        <v>4.6616980561375723</v>
      </c>
      <c r="AX36" s="3"/>
      <c r="AY36" s="3">
        <f>(AZ35+AZ37)/2</f>
        <v>4.6105768906668265</v>
      </c>
      <c r="AZ36" s="3"/>
      <c r="BA36" s="3">
        <f>1.1^18-1</f>
        <v>4.5599173134922379</v>
      </c>
    </row>
    <row r="37" spans="1:53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>
        <f>(S36+S38)/2</f>
        <v>4.9241578060696938</v>
      </c>
      <c r="S37" s="3"/>
      <c r="T37" s="3">
        <f>(U36+U38)/2</f>
        <v>4.8706032624702518</v>
      </c>
      <c r="U37" s="3"/>
      <c r="V37" s="3">
        <f>(W36+W38)/2</f>
        <v>4.8175471438155002</v>
      </c>
      <c r="W37" s="3"/>
      <c r="X37" s="3">
        <f>(Y36+Y38)/2</f>
        <v>4.7649831926402717</v>
      </c>
      <c r="Y37" s="3"/>
      <c r="Z37" s="3">
        <f>(AA36+AA38)/2</f>
        <v>4.7129049758322443</v>
      </c>
      <c r="AA37" s="3"/>
      <c r="AB37" s="3">
        <f>(AC36+AC38)/2</f>
        <v>4.6613059446907856</v>
      </c>
      <c r="AC37" s="3"/>
      <c r="AD37" s="3">
        <f>(AE36+AE38)/2</f>
        <v>4.6101795404273958</v>
      </c>
      <c r="AE37" s="3"/>
      <c r="AF37" s="3">
        <f>(AG36+AG38)/2</f>
        <v>4.5595193402627565</v>
      </c>
      <c r="AG37" s="3"/>
      <c r="AH37" s="3">
        <f>(AI36+AI38)/2</f>
        <v>4.5093192360239902</v>
      </c>
      <c r="AI37" s="3"/>
      <c r="AJ37" s="3">
        <f>(AK36+AK38)/2</f>
        <v>4.4595736164663418</v>
      </c>
      <c r="AK37" s="3"/>
      <c r="AL37" s="3">
        <f>(AM36+AM38)/2</f>
        <v>4.4102774930278033</v>
      </c>
      <c r="AM37" s="3"/>
      <c r="AN37" s="3">
        <f>(AO36+AO38)/2</f>
        <v>4.361426479034944</v>
      </c>
      <c r="AO37" s="3"/>
      <c r="AP37" s="3">
        <f>(AQ36+AQ38)/2</f>
        <v>4.3130165554614219</v>
      </c>
      <c r="AQ37" s="3"/>
      <c r="AR37" s="3">
        <f>(AS36+AS38)/2</f>
        <v>4.2650437395698857</v>
      </c>
      <c r="AS37" s="3"/>
      <c r="AT37" s="3">
        <f>(AU36+AU38)/2</f>
        <v>4.2175040845843137</v>
      </c>
      <c r="AU37" s="3"/>
      <c r="AV37" s="3">
        <f>(AW36+AW38)/2</f>
        <v>4.1703936793653034</v>
      </c>
      <c r="AW37" s="3"/>
      <c r="AX37" s="3">
        <f>(AY36+AY38)/2</f>
        <v>4.1237086480883001</v>
      </c>
      <c r="AY37" s="3"/>
      <c r="AZ37" s="3">
        <f>(BA36+BA38)/2</f>
        <v>4.0774451499247295</v>
      </c>
      <c r="BA37" s="3"/>
    </row>
    <row r="38" spans="1:53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>
        <f>(R37+R39)/2</f>
        <v>4.4103378085187686</v>
      </c>
      <c r="R38" s="3"/>
      <c r="S38" s="3">
        <f>(T37+T39)/2</f>
        <v>4.3613682253690715</v>
      </c>
      <c r="T38" s="3"/>
      <c r="U38" s="3">
        <f>(V37+V39)/2</f>
        <v>4.3128630213147918</v>
      </c>
      <c r="V38" s="3"/>
      <c r="W38" s="3">
        <f>(X37+X39)/2</f>
        <v>4.2648165306779706</v>
      </c>
      <c r="X38" s="3"/>
      <c r="Y38" s="3">
        <f>(Z37+Z39)/2</f>
        <v>4.2172227012987289</v>
      </c>
      <c r="Z38" s="3"/>
      <c r="AA38" s="3">
        <f>(AB37+AB39)/2</f>
        <v>4.1700751001755219</v>
      </c>
      <c r="AB38" s="3"/>
      <c r="AC38" s="3">
        <f>(AD37+AD39)/2</f>
        <v>4.1233669644114848</v>
      </c>
      <c r="AD38" s="3"/>
      <c r="AE38" s="3">
        <f>(AF37+AF39)/2</f>
        <v>4.0770913113582807</v>
      </c>
      <c r="AF38" s="3"/>
      <c r="AG38" s="3">
        <f>(AH37+AH39)/2</f>
        <v>4.0312411249906095</v>
      </c>
      <c r="AH38" s="3"/>
      <c r="AI38" s="3">
        <f>(AJ37+AJ39)/2</f>
        <v>3.9858096258526721</v>
      </c>
      <c r="AJ38" s="3"/>
      <c r="AK38" s="3">
        <f>(AL37+AL39)/2</f>
        <v>3.9407906031369606</v>
      </c>
      <c r="AL38" s="3"/>
      <c r="AM38" s="3">
        <f>(AN37+AN39)/2</f>
        <v>3.8961787267219941</v>
      </c>
      <c r="AN38" s="3"/>
      <c r="AO38" s="3">
        <f>(AP37+AP39)/2</f>
        <v>3.8519696642850167</v>
      </c>
      <c r="AP38" s="3"/>
      <c r="AQ38" s="3">
        <f>(AR37+AR39)/2</f>
        <v>3.8081597786981183</v>
      </c>
      <c r="AR38" s="3"/>
      <c r="AS38" s="3">
        <f>(AT37+AT39)/2</f>
        <v>3.7647454656741042</v>
      </c>
      <c r="AT38" s="3"/>
      <c r="AU38" s="3">
        <f>(AV37+AV39)/2</f>
        <v>3.7217231534699668</v>
      </c>
      <c r="AV38" s="3"/>
      <c r="AW38" s="3">
        <f>(AX37+AX39)/2</f>
        <v>3.6790893025930345</v>
      </c>
      <c r="AX38" s="3"/>
      <c r="AY38" s="3">
        <f>(AZ37+AZ39)/2</f>
        <v>3.6368404055097736</v>
      </c>
      <c r="AZ38" s="3"/>
      <c r="BA38" s="3">
        <f>1.1^16-1</f>
        <v>3.5949729863572211</v>
      </c>
    </row>
    <row r="39" spans="1:53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>
        <f>(Q38+Q40)/2</f>
        <v>3.9413373167093728</v>
      </c>
      <c r="Q39" s="3"/>
      <c r="R39" s="3">
        <f>(S38+S40)/2</f>
        <v>3.8965178109678429</v>
      </c>
      <c r="S39" s="3"/>
      <c r="T39" s="3">
        <f>(U38+U40)/2</f>
        <v>3.8521331882678913</v>
      </c>
      <c r="U39" s="3"/>
      <c r="V39" s="3">
        <f>(W38+W40)/2</f>
        <v>3.8081788988140843</v>
      </c>
      <c r="W39" s="3"/>
      <c r="X39" s="3">
        <f>(Y38+Y40)/2</f>
        <v>3.7646498687156686</v>
      </c>
      <c r="Y39" s="3"/>
      <c r="Z39" s="3">
        <f>(AA38+AA40)/2</f>
        <v>3.7215404267652139</v>
      </c>
      <c r="AA39" s="3"/>
      <c r="AB39" s="3">
        <f>(AC38+AC40)/2</f>
        <v>3.6788442556602576</v>
      </c>
      <c r="AC39" s="3"/>
      <c r="AD39" s="3">
        <f>(AE38+AE40)/2</f>
        <v>3.6365543883955747</v>
      </c>
      <c r="AE39" s="3"/>
      <c r="AF39" s="3">
        <f>(AG38+AG40)/2</f>
        <v>3.5946632824538045</v>
      </c>
      <c r="AG39" s="3"/>
      <c r="AH39" s="3">
        <f>(AI38+AI40)/2</f>
        <v>3.5531630139572292</v>
      </c>
      <c r="AI39" s="3"/>
      <c r="AJ39" s="3">
        <f>(AK38+AK40)/2</f>
        <v>3.5120456352390024</v>
      </c>
      <c r="AK39" s="3"/>
      <c r="AL39" s="3">
        <f>(AM38+AM40)/2</f>
        <v>3.471303713246118</v>
      </c>
      <c r="AM39" s="3"/>
      <c r="AN39" s="3">
        <f>(AO38+AO40)/2</f>
        <v>3.4309309744090442</v>
      </c>
      <c r="AO39" s="3"/>
      <c r="AP39" s="3">
        <f>(AQ38+AQ40)/2</f>
        <v>3.390922773108612</v>
      </c>
      <c r="AQ39" s="3"/>
      <c r="AR39" s="3">
        <f>(AS38+AS40)/2</f>
        <v>3.3512758178263513</v>
      </c>
      <c r="AS39" s="3"/>
      <c r="AT39" s="3">
        <f>(AU38+AU40)/2</f>
        <v>3.3119868467638951</v>
      </c>
      <c r="AU39" s="3"/>
      <c r="AV39" s="3">
        <f>(AW38+AW40)/2</f>
        <v>3.2730526275746303</v>
      </c>
      <c r="AW39" s="3"/>
      <c r="AX39" s="3">
        <f>(AY38+AY40)/2</f>
        <v>3.2344699570977684</v>
      </c>
      <c r="AY39" s="3"/>
      <c r="AZ39" s="3">
        <f>(BA38+BA40)/2</f>
        <v>3.1962356610948177</v>
      </c>
      <c r="BA39" s="3"/>
    </row>
    <row r="40" spans="1:53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>
        <f>(P39+P41)/2</f>
        <v>3.5134145547581608</v>
      </c>
      <c r="P40" s="3"/>
      <c r="Q40" s="3">
        <f>(R39+R41)/2</f>
        <v>3.4723368248999771</v>
      </c>
      <c r="R40" s="3"/>
      <c r="S40" s="3">
        <f>(T39+T41)/2</f>
        <v>3.4316673965666142</v>
      </c>
      <c r="T40" s="3"/>
      <c r="U40" s="3">
        <f>(V39+V41)/2</f>
        <v>3.3914033552209908</v>
      </c>
      <c r="V40" s="3"/>
      <c r="W40" s="3">
        <f>(X39+X41)/2</f>
        <v>3.3515412669501976</v>
      </c>
      <c r="X40" s="3"/>
      <c r="Y40" s="3">
        <f>(Z39+Z41)/2</f>
        <v>3.312077036132608</v>
      </c>
      <c r="Z40" s="3"/>
      <c r="AA40" s="3">
        <f>(AB39+AB41)/2</f>
        <v>3.273005753354906</v>
      </c>
      <c r="AB40" s="3"/>
      <c r="AC40" s="3">
        <f>(AD39+AD41)/2</f>
        <v>3.2343215469090305</v>
      </c>
      <c r="AD40" s="3"/>
      <c r="AE40" s="3">
        <f>(AF39+AF41)/2</f>
        <v>3.1960174654328686</v>
      </c>
      <c r="AF40" s="3"/>
      <c r="AG40" s="3">
        <f>(AH39+AH41)/2</f>
        <v>3.1580854399169995</v>
      </c>
      <c r="AH40" s="3"/>
      <c r="AI40" s="3">
        <f>(AJ39+AJ41)/2</f>
        <v>3.1205164020617864</v>
      </c>
      <c r="AJ40" s="3"/>
      <c r="AK40" s="3">
        <f>(AL39+AL41)/2</f>
        <v>3.0833006673410441</v>
      </c>
      <c r="AL40" s="3"/>
      <c r="AM40" s="3">
        <f>(AN39+AN41)/2</f>
        <v>3.0464286997702423</v>
      </c>
      <c r="AN40" s="3"/>
      <c r="AO40" s="3">
        <f>(AP39+AP41)/2</f>
        <v>3.0098922845330711</v>
      </c>
      <c r="AP40" s="3"/>
      <c r="AQ40" s="3">
        <f>(AR39+AR41)/2</f>
        <v>2.9736857675191057</v>
      </c>
      <c r="AR40" s="3"/>
      <c r="AS40" s="3">
        <f>(AT39+AT41)/2</f>
        <v>2.9378061699785984</v>
      </c>
      <c r="AT40" s="3"/>
      <c r="AU40" s="3">
        <f>(AV39+AV41)/2</f>
        <v>2.9022505400578233</v>
      </c>
      <c r="AV40" s="3"/>
      <c r="AW40" s="3">
        <f>(AX39+AX41)/2</f>
        <v>2.8670159525562262</v>
      </c>
      <c r="AX40" s="3"/>
      <c r="AY40" s="3">
        <f>(AZ39+AZ41)/2</f>
        <v>2.8320995086857632</v>
      </c>
      <c r="AZ40" s="3"/>
      <c r="BA40" s="3">
        <f>1.1^14-1</f>
        <v>2.7974983358324139</v>
      </c>
    </row>
    <row r="41" spans="1:53" s="5" customForma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>
        <f>(O40+O42)/2</f>
        <v>3.1232104013428215</v>
      </c>
      <c r="O41" s="3"/>
      <c r="P41" s="3">
        <f>(Q40+Q42)/2</f>
        <v>3.0854917928069487</v>
      </c>
      <c r="Q41" s="3"/>
      <c r="R41" s="3">
        <f>(S40+S42)/2</f>
        <v>3.0481558388321113</v>
      </c>
      <c r="S41" s="3"/>
      <c r="T41" s="3">
        <f>(U40+U42)/2</f>
        <v>3.0112016048653376</v>
      </c>
      <c r="U41" s="3"/>
      <c r="V41" s="3">
        <f>(W40+W42)/2</f>
        <v>2.9746278116278972</v>
      </c>
      <c r="W41" s="3"/>
      <c r="X41" s="3">
        <f>(Y40+Y42)/2</f>
        <v>2.9384326651847266</v>
      </c>
      <c r="Y41" s="3"/>
      <c r="Z41" s="3">
        <f>(AA40+AA42)/2</f>
        <v>2.902613645500002</v>
      </c>
      <c r="AA41" s="3"/>
      <c r="AB41" s="3">
        <f>(AC40+AC42)/2</f>
        <v>2.8671672510495538</v>
      </c>
      <c r="AC41" s="3"/>
      <c r="AD41" s="3">
        <f>(AE40+AE42)/2</f>
        <v>2.8320887054224864</v>
      </c>
      <c r="AE41" s="3"/>
      <c r="AF41" s="3">
        <f>(AG40+AG42)/2</f>
        <v>2.7973716484119322</v>
      </c>
      <c r="AG41" s="3"/>
      <c r="AH41" s="3">
        <f>(AI40+AI42)/2</f>
        <v>2.7630078658767694</v>
      </c>
      <c r="AI41" s="3"/>
      <c r="AJ41" s="3">
        <f>(AK40+AK42)/2</f>
        <v>2.7289871688845704</v>
      </c>
      <c r="AK41" s="3"/>
      <c r="AL41" s="3">
        <f>(AM40+AM42)/2</f>
        <v>2.6952976214359698</v>
      </c>
      <c r="AM41" s="3"/>
      <c r="AN41" s="3">
        <f>(AO40+AO42)/2</f>
        <v>2.6619264251314405</v>
      </c>
      <c r="AO41" s="3"/>
      <c r="AP41" s="3">
        <f>(AQ40+AQ42)/2</f>
        <v>2.6288617959575302</v>
      </c>
      <c r="AQ41" s="3"/>
      <c r="AR41" s="3">
        <f>(AS40+AS42)/2</f>
        <v>2.5960957172118602</v>
      </c>
      <c r="AS41" s="3"/>
      <c r="AT41" s="3">
        <f>(AU40+AU42)/2</f>
        <v>2.5636254931933014</v>
      </c>
      <c r="AU41" s="3"/>
      <c r="AV41" s="3">
        <f>(AW40+AW42)/2</f>
        <v>2.5314484525410164</v>
      </c>
      <c r="AW41" s="3"/>
      <c r="AX41" s="3">
        <f>(AY40+AY42)/2</f>
        <v>2.4995619480146845</v>
      </c>
      <c r="AY41" s="3"/>
      <c r="AZ41" s="3">
        <f>(BA40+BA42)/2</f>
        <v>2.4679633562767083</v>
      </c>
      <c r="BA41" s="3"/>
    </row>
    <row r="42" spans="1:53" s="5" customForma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>
        <f>(N41+N43)/2</f>
        <v>2.7677216683809021</v>
      </c>
      <c r="N42" s="3"/>
      <c r="O42" s="3">
        <f>(P41+P43)/2</f>
        <v>2.7330062479274817</v>
      </c>
      <c r="P42" s="3"/>
      <c r="Q42" s="3">
        <f>(R41+R43)/2</f>
        <v>2.6986467607139204</v>
      </c>
      <c r="R42" s="3"/>
      <c r="S42" s="3">
        <f>(T41+T43)/2</f>
        <v>2.6646442810976083</v>
      </c>
      <c r="T42" s="3"/>
      <c r="U42" s="3">
        <f>(V41+V43)/2</f>
        <v>2.6309998545096844</v>
      </c>
      <c r="V42" s="3"/>
      <c r="W42" s="3">
        <f>(X41+X43)/2</f>
        <v>2.5977143563055973</v>
      </c>
      <c r="X42" s="3"/>
      <c r="Y42" s="3">
        <f>(Z41+Z43)/2</f>
        <v>2.5647882942368447</v>
      </c>
      <c r="Z42" s="3"/>
      <c r="AA42" s="3">
        <f>(AB41+AB43)/2</f>
        <v>2.5322215376450981</v>
      </c>
      <c r="AB42" s="3"/>
      <c r="AC42" s="3">
        <f>(AD41+AD43)/2</f>
        <v>2.5000129551900776</v>
      </c>
      <c r="AD42" s="3"/>
      <c r="AE42" s="3">
        <f>(AF41+AF43)/2</f>
        <v>2.4681599454121037</v>
      </c>
      <c r="AF42" s="3"/>
      <c r="AG42" s="3">
        <f>(AH41+AH43)/2</f>
        <v>2.4366578569068649</v>
      </c>
      <c r="AH42" s="3"/>
      <c r="AI42" s="3">
        <f>(AJ41+AJ43)/2</f>
        <v>2.405499329691752</v>
      </c>
      <c r="AJ42" s="3"/>
      <c r="AK42" s="3">
        <f>(AL41+AL43)/2</f>
        <v>2.3746736704280962</v>
      </c>
      <c r="AL42" s="3"/>
      <c r="AM42" s="3">
        <f>(AN41+AN43)/2</f>
        <v>2.3441665431016974</v>
      </c>
      <c r="AN42" s="3"/>
      <c r="AO42" s="3">
        <f>(AP41+AP43)/2</f>
        <v>2.3139605657298103</v>
      </c>
      <c r="AP42" s="3"/>
      <c r="AQ42" s="3">
        <f>(AR41+AR43)/2</f>
        <v>2.2840378243959547</v>
      </c>
      <c r="AR42" s="3"/>
      <c r="AS42" s="3">
        <f>(AT41+AT43)/2</f>
        <v>2.2543852644451219</v>
      </c>
      <c r="AT42" s="3"/>
      <c r="AU42" s="3">
        <f>(AV41+AV43)/2</f>
        <v>2.2250004463287789</v>
      </c>
      <c r="AV42" s="3"/>
      <c r="AW42" s="3">
        <f>(AX41+AX43)/2</f>
        <v>2.1958809525258065</v>
      </c>
      <c r="AX42" s="3"/>
      <c r="AY42" s="3">
        <f>(AZ41+AZ43)/2</f>
        <v>2.1670243873436053</v>
      </c>
      <c r="AZ42" s="3"/>
      <c r="BA42" s="3">
        <f>1.1^12-1</f>
        <v>2.1384283767210026</v>
      </c>
    </row>
    <row r="43" spans="1:53" s="5" customForma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>
        <f>(M42+M44)/2</f>
        <v>2.4442716471085477</v>
      </c>
      <c r="M43" s="3"/>
      <c r="N43" s="3">
        <f>(O42+O44)/2</f>
        <v>2.4122329354189826</v>
      </c>
      <c r="O43" s="3"/>
      <c r="P43" s="3">
        <f>(Q42+Q44)/2</f>
        <v>2.3805207030480142</v>
      </c>
      <c r="Q43" s="3"/>
      <c r="R43" s="3">
        <f>(S42+S44)/2</f>
        <v>2.3491376825957291</v>
      </c>
      <c r="S43" s="3"/>
      <c r="T43" s="3">
        <f>(U42+U44)/2</f>
        <v>2.3180869573298795</v>
      </c>
      <c r="U43" s="3"/>
      <c r="V43" s="3">
        <f>(W42+W44)/2</f>
        <v>2.2873718973914716</v>
      </c>
      <c r="W43" s="3"/>
      <c r="X43" s="3">
        <f>(Y42+Y44)/2</f>
        <v>2.2569960474264681</v>
      </c>
      <c r="Y43" s="3"/>
      <c r="Z43" s="3">
        <f>(AA42+AA44)/2</f>
        <v>2.2269629429736879</v>
      </c>
      <c r="AA43" s="3"/>
      <c r="AB43" s="3">
        <f>(AC42+AC44)/2</f>
        <v>2.1972758242406423</v>
      </c>
      <c r="AC43" s="3"/>
      <c r="AD43" s="3">
        <f>(AE42+AE44)/2</f>
        <v>2.1679372049576688</v>
      </c>
      <c r="AE43" s="3"/>
      <c r="AF43" s="3">
        <f>(AG42+AG44)/2</f>
        <v>2.1389482424122752</v>
      </c>
      <c r="AG43" s="3"/>
      <c r="AH43" s="3">
        <f>(AI42+AI44)/2</f>
        <v>2.1103078479369599</v>
      </c>
      <c r="AI43" s="3"/>
      <c r="AJ43" s="3">
        <f>(AK42+AK44)/2</f>
        <v>2.082011490498934</v>
      </c>
      <c r="AK43" s="3"/>
      <c r="AL43" s="3">
        <f>(AM42+AM44)/2</f>
        <v>2.0540497194202225</v>
      </c>
      <c r="AM43" s="3"/>
      <c r="AN43" s="3">
        <f>(AO42+AO44)/2</f>
        <v>2.0264066610719547</v>
      </c>
      <c r="AO43" s="3"/>
      <c r="AP43" s="3">
        <f>(AQ42+AQ44)/2</f>
        <v>1.9990593355020907</v>
      </c>
      <c r="AQ43" s="3"/>
      <c r="AR43" s="3">
        <f>(AS42+AS44)/2</f>
        <v>1.9719799315800493</v>
      </c>
      <c r="AS43" s="3"/>
      <c r="AT43" s="3">
        <f>(AU42+AU44)/2</f>
        <v>1.9451450356969426</v>
      </c>
      <c r="AU43" s="3"/>
      <c r="AV43" s="3">
        <f>(AW42+AW44)/2</f>
        <v>1.9185524401165419</v>
      </c>
      <c r="AW43" s="3"/>
      <c r="AX43" s="3">
        <f>(AY42+AY44)/2</f>
        <v>1.8921999570369286</v>
      </c>
      <c r="AY43" s="3"/>
      <c r="AZ43" s="3">
        <f>(BA42+BA44)/2</f>
        <v>1.8660854184105022</v>
      </c>
      <c r="BA43" s="3"/>
    </row>
    <row r="44" spans="1:53" s="5" customForma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>
        <f>(L43+L45)/2</f>
        <v>2.1504769572805307</v>
      </c>
      <c r="L44" s="3"/>
      <c r="M44" s="3">
        <f>(N43+N45)/2</f>
        <v>2.1208216258361929</v>
      </c>
      <c r="N44" s="3"/>
      <c r="O44" s="3">
        <f>(P43+P45)/2</f>
        <v>2.0914596229104836</v>
      </c>
      <c r="P44" s="3"/>
      <c r="Q44" s="3">
        <f>(R43+R45)/2</f>
        <v>2.062394645382108</v>
      </c>
      <c r="R44" s="3"/>
      <c r="S44" s="3">
        <f>(T43+T45)/2</f>
        <v>2.0336310840938503</v>
      </c>
      <c r="T44" s="3"/>
      <c r="U44" s="3">
        <f>(V43+V45)/2</f>
        <v>2.0051740601500745</v>
      </c>
      <c r="V44" s="3"/>
      <c r="W44" s="3">
        <f>(X43+X45)/2</f>
        <v>1.9770294384773459</v>
      </c>
      <c r="X44" s="3"/>
      <c r="Y44" s="3">
        <f>(Z43+Z45)/2</f>
        <v>1.9492038006160914</v>
      </c>
      <c r="Z44" s="3"/>
      <c r="AA44" s="3">
        <f>(AB43+AB45)/2</f>
        <v>1.9217043483022782</v>
      </c>
      <c r="AB44" s="3"/>
      <c r="AC44" s="3">
        <f>(AD43+AD45)/2</f>
        <v>1.8945386932912069</v>
      </c>
      <c r="AD44" s="3"/>
      <c r="AE44" s="3">
        <f>(AF43+AF45)/2</f>
        <v>1.8677144645032342</v>
      </c>
      <c r="AF44" s="3"/>
      <c r="AG44" s="3">
        <f>(AH43+AH45)/2</f>
        <v>1.8412386279176853</v>
      </c>
      <c r="AH44" s="3"/>
      <c r="AI44" s="3">
        <f>(AJ43+AJ45)/2</f>
        <v>1.8151163661821681</v>
      </c>
      <c r="AJ44" s="3"/>
      <c r="AK44" s="3">
        <f>(AL43+AL45)/2</f>
        <v>1.7893493105697718</v>
      </c>
      <c r="AL44" s="3"/>
      <c r="AM44" s="3">
        <f>(AN43+AN45)/2</f>
        <v>1.7639328957387477</v>
      </c>
      <c r="AN44" s="3"/>
      <c r="AO44" s="3">
        <f>(AP43+AP45)/2</f>
        <v>1.738852756414099</v>
      </c>
      <c r="AP44" s="3"/>
      <c r="AQ44" s="3">
        <f>(AR43+AR45)/2</f>
        <v>1.7140808466082267</v>
      </c>
      <c r="AR44" s="3"/>
      <c r="AS44" s="3">
        <f>(AT43+AT45)/2</f>
        <v>1.6895745987149764</v>
      </c>
      <c r="AT44" s="3"/>
      <c r="AU44" s="3">
        <f>(AV43+AV45)/2</f>
        <v>1.6652896250651064</v>
      </c>
      <c r="AV44" s="3"/>
      <c r="AW44" s="3">
        <f>(AX43+AX45)/2</f>
        <v>1.6412239277072775</v>
      </c>
      <c r="AX44" s="3"/>
      <c r="AY44" s="3">
        <f>(AZ43+AZ45)/2</f>
        <v>1.6173755267302519</v>
      </c>
      <c r="AZ44" s="3"/>
      <c r="BA44" s="3">
        <f>1.1^10-1</f>
        <v>1.5937424601000019</v>
      </c>
    </row>
    <row r="45" spans="1:53" s="5" customFormat="1" x14ac:dyDescent="0.2">
      <c r="A45" s="3"/>
      <c r="B45" s="3"/>
      <c r="C45" s="3"/>
      <c r="D45" s="3"/>
      <c r="E45" s="3"/>
      <c r="F45" s="3"/>
      <c r="G45" s="3"/>
      <c r="H45" s="3"/>
      <c r="I45" s="3"/>
      <c r="J45" s="3">
        <f>(K44+K46)/2</f>
        <v>1.8842106457516248</v>
      </c>
      <c r="K45" s="3"/>
      <c r="L45" s="3">
        <f>(M44+M46)/2</f>
        <v>1.8566822674525139</v>
      </c>
      <c r="M45" s="3"/>
      <c r="N45" s="3">
        <f>(O44+O46)/2</f>
        <v>1.8294103162534034</v>
      </c>
      <c r="O45" s="3"/>
      <c r="P45" s="3">
        <f>(Q44+Q46)/2</f>
        <v>1.802398542772953</v>
      </c>
      <c r="Q45" s="3"/>
      <c r="R45" s="3">
        <f>(S44+S46)/2</f>
        <v>1.775651608168487</v>
      </c>
      <c r="S45" s="3"/>
      <c r="T45" s="3">
        <f>(U44+U46)/2</f>
        <v>1.7491752108578211</v>
      </c>
      <c r="U45" s="3"/>
      <c r="V45" s="3">
        <f>(W44+W46)/2</f>
        <v>1.7229762229086778</v>
      </c>
      <c r="W45" s="3"/>
      <c r="X45" s="3">
        <f>(Y44+Y46)/2</f>
        <v>1.697062829528224</v>
      </c>
      <c r="Y45" s="3"/>
      <c r="Z45" s="3">
        <f>(AA44+AA46)/2</f>
        <v>1.6714446582584952</v>
      </c>
      <c r="AA45" s="3"/>
      <c r="AB45" s="3">
        <f>(AC44+AC46)/2</f>
        <v>1.6461328723639141</v>
      </c>
      <c r="AC45" s="3"/>
      <c r="AD45" s="3">
        <f>(AE44+AE46)/2</f>
        <v>1.6211401816247453</v>
      </c>
      <c r="AE45" s="3"/>
      <c r="AF45" s="3">
        <f>(AG44+AG46)/2</f>
        <v>1.5964806865941932</v>
      </c>
      <c r="AG45" s="3"/>
      <c r="AH45" s="3">
        <f>(AI44+AI46)/2</f>
        <v>1.5721694078984108</v>
      </c>
      <c r="AI45" s="3"/>
      <c r="AJ45" s="3">
        <f>(AK44+AK46)/2</f>
        <v>1.5482212418654022</v>
      </c>
      <c r="AK45" s="3"/>
      <c r="AL45" s="3">
        <f>(AM44+AM46)/2</f>
        <v>1.524648901719321</v>
      </c>
      <c r="AM45" s="3"/>
      <c r="AN45" s="3">
        <f>(AO44+AO46)/2</f>
        <v>1.5014591304055407</v>
      </c>
      <c r="AO45" s="3"/>
      <c r="AP45" s="3">
        <f>(AQ44+AQ46)/2</f>
        <v>1.4786461773261075</v>
      </c>
      <c r="AQ45" s="3"/>
      <c r="AR45" s="3">
        <f>(AS44+AS46)/2</f>
        <v>1.4561817616364039</v>
      </c>
      <c r="AS45" s="3"/>
      <c r="AT45" s="3">
        <f>(AU44+AU46)/2</f>
        <v>1.4340041617330102</v>
      </c>
      <c r="AU45" s="3"/>
      <c r="AV45" s="3">
        <f>(AW44+AW46)/2</f>
        <v>1.4120268100136708</v>
      </c>
      <c r="AW45" s="3"/>
      <c r="AX45" s="3">
        <f>(AY44+AY46)/2</f>
        <v>1.3902478983776265</v>
      </c>
      <c r="AY45" s="3"/>
      <c r="AZ45" s="3">
        <f>(BA44+BA46)/2</f>
        <v>1.3686656350500015</v>
      </c>
      <c r="BA45" s="3"/>
    </row>
    <row r="46" spans="1:53" s="5" customFormat="1" x14ac:dyDescent="0.2">
      <c r="A46" s="3"/>
      <c r="B46" s="3"/>
      <c r="C46" s="3"/>
      <c r="D46" s="3"/>
      <c r="E46" s="3"/>
      <c r="F46" s="3"/>
      <c r="G46" s="3"/>
      <c r="H46" s="3"/>
      <c r="I46" s="3">
        <f>(J45+J47)/2</f>
        <v>1.6435624269414626</v>
      </c>
      <c r="J46" s="3"/>
      <c r="K46" s="3">
        <f>(L45+L47)/2</f>
        <v>1.6179443342227189</v>
      </c>
      <c r="L46" s="3"/>
      <c r="M46" s="3">
        <f>(N45+N47)/2</f>
        <v>1.5925429090688348</v>
      </c>
      <c r="N46" s="3"/>
      <c r="O46" s="3">
        <f>(P45+P47)/2</f>
        <v>1.5673610095963233</v>
      </c>
      <c r="P46" s="3"/>
      <c r="Q46" s="3">
        <f>(R45+R47)/2</f>
        <v>1.5424024401637977</v>
      </c>
      <c r="R46" s="3"/>
      <c r="S46" s="3">
        <f>(T45+T47)/2</f>
        <v>1.5176721322431235</v>
      </c>
      <c r="T46" s="3"/>
      <c r="U46" s="3">
        <f>(V45+V47)/2</f>
        <v>1.4931763615655678</v>
      </c>
      <c r="V46" s="3"/>
      <c r="W46" s="3">
        <f>(X45+X47)/2</f>
        <v>1.4689230073400097</v>
      </c>
      <c r="X46" s="3"/>
      <c r="Y46" s="3">
        <f>(Z45+Z47)/2</f>
        <v>1.4449218584403565</v>
      </c>
      <c r="Z46" s="3"/>
      <c r="AA46" s="3">
        <f>(AB45+AB47)/2</f>
        <v>1.4211849682147122</v>
      </c>
      <c r="AB46" s="3"/>
      <c r="AC46" s="3">
        <f>(AD45+AD47)/2</f>
        <v>1.3977270514366216</v>
      </c>
      <c r="AD46" s="3"/>
      <c r="AE46" s="3">
        <f>(AF45+AF47)/2</f>
        <v>1.3745658987462563</v>
      </c>
      <c r="AF46" s="3"/>
      <c r="AG46" s="3">
        <f>(AH45+AH47)/2</f>
        <v>1.3517227452707012</v>
      </c>
      <c r="AH46" s="3"/>
      <c r="AI46" s="3">
        <f>(AJ45+AJ47)/2</f>
        <v>1.3292224496146532</v>
      </c>
      <c r="AJ46" s="3"/>
      <c r="AK46" s="3">
        <f>(AL45+AL47)/2</f>
        <v>1.3070931731610327</v>
      </c>
      <c r="AL46" s="3"/>
      <c r="AM46" s="3">
        <f>(AN45+AN47)/2</f>
        <v>1.2853649076998943</v>
      </c>
      <c r="AN46" s="3"/>
      <c r="AO46" s="3">
        <f>(AP45+AP47)/2</f>
        <v>1.2640655043969824</v>
      </c>
      <c r="AP46" s="3"/>
      <c r="AQ46" s="3">
        <f>(AR45+AR47)/2</f>
        <v>1.2432115080439885</v>
      </c>
      <c r="AR46" s="3"/>
      <c r="AS46" s="3">
        <f>(AT45+AT47)/2</f>
        <v>1.2227889245578314</v>
      </c>
      <c r="AT46" s="3"/>
      <c r="AU46" s="3">
        <f>(AV45+AV47)/2</f>
        <v>1.2027186984009139</v>
      </c>
      <c r="AV46" s="3"/>
      <c r="AW46" s="3">
        <f>(AX45+AX47)/2</f>
        <v>1.1828296923200639</v>
      </c>
      <c r="AX46" s="3"/>
      <c r="AY46" s="3">
        <f>(AZ45+AZ47)/2</f>
        <v>1.1631202700250012</v>
      </c>
      <c r="AZ46" s="3"/>
      <c r="BA46" s="3">
        <f>1.1^8-1</f>
        <v>1.1435888100000011</v>
      </c>
    </row>
    <row r="47" spans="1:53" s="5" customFormat="1" x14ac:dyDescent="0.2">
      <c r="A47" s="3"/>
      <c r="B47" s="3"/>
      <c r="C47" s="3"/>
      <c r="D47" s="3"/>
      <c r="E47" s="3"/>
      <c r="F47" s="3"/>
      <c r="G47" s="3"/>
      <c r="H47" s="3">
        <f>(I46+I48)/2</f>
        <v>1.426797753455944</v>
      </c>
      <c r="I47" s="3"/>
      <c r="J47" s="3">
        <f>(K46+K48)/2</f>
        <v>1.4029142081313004</v>
      </c>
      <c r="K47" s="3"/>
      <c r="L47" s="3">
        <f>(M46+M48)/2</f>
        <v>1.3792064009929237</v>
      </c>
      <c r="M47" s="3"/>
      <c r="N47" s="3">
        <f>(O46+O48)/2</f>
        <v>1.3556755018842661</v>
      </c>
      <c r="O47" s="3"/>
      <c r="P47" s="3">
        <f>(Q46+Q48)/2</f>
        <v>1.3323234764196936</v>
      </c>
      <c r="Q47" s="3"/>
      <c r="R47" s="3">
        <f>(S46+S48)/2</f>
        <v>1.3091532721591084</v>
      </c>
      <c r="S47" s="3"/>
      <c r="T47" s="3">
        <f>(U46+U48)/2</f>
        <v>1.2861690536284258</v>
      </c>
      <c r="U47" s="3"/>
      <c r="V47" s="3">
        <f>(W46+W48)/2</f>
        <v>1.263376500222458</v>
      </c>
      <c r="W47" s="3"/>
      <c r="X47" s="3">
        <f>(Y46+Y48)/2</f>
        <v>1.2407831851517952</v>
      </c>
      <c r="Y47" s="3"/>
      <c r="Z47" s="3">
        <f>(AA46+AA48)/2</f>
        <v>1.218399058622218</v>
      </c>
      <c r="AA47" s="3"/>
      <c r="AB47" s="3">
        <f>(AC46+AC48)/2</f>
        <v>1.1962370640655102</v>
      </c>
      <c r="AC47" s="3"/>
      <c r="AD47" s="3">
        <f>(AE46+AE48)/2</f>
        <v>1.1743139212484979</v>
      </c>
      <c r="AE47" s="3"/>
      <c r="AF47" s="3">
        <f>(AG46+AG48)/2</f>
        <v>1.1526511108983195</v>
      </c>
      <c r="AG47" s="3"/>
      <c r="AH47" s="3">
        <f>(AI46+AI48)/2</f>
        <v>1.1312760826429915</v>
      </c>
      <c r="AI47" s="3"/>
      <c r="AJ47" s="3">
        <f>(AK46+AK48)/2</f>
        <v>1.1102236573639039</v>
      </c>
      <c r="AK47" s="3"/>
      <c r="AL47" s="3">
        <f>(AM46+AM48)/2</f>
        <v>1.0895374446027444</v>
      </c>
      <c r="AM47" s="3"/>
      <c r="AN47" s="3">
        <f>(AO46+AO48)/2</f>
        <v>1.0692706849942482</v>
      </c>
      <c r="AO47" s="3"/>
      <c r="AP47" s="3">
        <f>(AQ46+AQ48)/2</f>
        <v>1.0494848314678571</v>
      </c>
      <c r="AQ47" s="3"/>
      <c r="AR47" s="3">
        <f>(AS46+AS48)/2</f>
        <v>1.0302412544515731</v>
      </c>
      <c r="AS47" s="3"/>
      <c r="AT47" s="3">
        <f>(AU46+AU48)/2</f>
        <v>1.0115736873826526</v>
      </c>
      <c r="AU47" s="3"/>
      <c r="AV47" s="3">
        <f>(AW46+AW48)/2</f>
        <v>0.9934105867881573</v>
      </c>
      <c r="AW47" s="3"/>
      <c r="AX47" s="3">
        <f>(AY46+AY48)/2</f>
        <v>0.97541148626250096</v>
      </c>
      <c r="AY47" s="3"/>
      <c r="AZ47" s="3">
        <f>(BA46+BA48)/2</f>
        <v>0.95757490500000098</v>
      </c>
      <c r="BA47" s="3"/>
    </row>
    <row r="48" spans="1:53" s="5" customFormat="1" x14ac:dyDescent="0.2">
      <c r="A48" s="3"/>
      <c r="B48" s="3"/>
      <c r="C48" s="3"/>
      <c r="D48" s="3"/>
      <c r="E48" s="3"/>
      <c r="F48" s="3"/>
      <c r="G48" s="3">
        <f>(H47+H49)/2</f>
        <v>1.2323179044420698</v>
      </c>
      <c r="H48" s="3"/>
      <c r="I48" s="3">
        <f>(J47+J49)/2</f>
        <v>1.2100330799704253</v>
      </c>
      <c r="J48" s="3"/>
      <c r="K48" s="3">
        <f>(L47+L49)/2</f>
        <v>1.1878840820398819</v>
      </c>
      <c r="L48" s="3"/>
      <c r="M48" s="3">
        <f>(N47+N49)/2</f>
        <v>1.1658698929170126</v>
      </c>
      <c r="N48" s="3"/>
      <c r="O48" s="3">
        <f>(P47+P49)/2</f>
        <v>1.1439899941722089</v>
      </c>
      <c r="P48" s="3"/>
      <c r="Q48" s="3">
        <f>(R47+R49)/2</f>
        <v>1.1222445126755893</v>
      </c>
      <c r="R48" s="3"/>
      <c r="S48" s="3">
        <f>(T47+T49)/2</f>
        <v>1.100634412075093</v>
      </c>
      <c r="T48" s="3"/>
      <c r="U48" s="3">
        <f>(V47+V49)/2</f>
        <v>1.0791617456912841</v>
      </c>
      <c r="V48" s="3"/>
      <c r="W48" s="3">
        <f>(X47+X49)/2</f>
        <v>1.0578299931049062</v>
      </c>
      <c r="X48" s="3"/>
      <c r="Y48" s="3">
        <f>(Z47+Z49)/2</f>
        <v>1.0366445118632337</v>
      </c>
      <c r="Z48" s="3"/>
      <c r="AA48" s="3">
        <f>(AB47+AB49)/2</f>
        <v>1.0156131490297238</v>
      </c>
      <c r="AB48" s="3"/>
      <c r="AC48" s="3">
        <f>(AD47+AD49)/2</f>
        <v>0.9947470766943991</v>
      </c>
      <c r="AD48" s="3"/>
      <c r="AE48" s="3">
        <f>(AF47+AF49)/2</f>
        <v>0.97406194375073951</v>
      </c>
      <c r="AF48" s="3"/>
      <c r="AG48" s="3">
        <f>(AH47+AH49)/2</f>
        <v>0.95357947652593755</v>
      </c>
      <c r="AH48" s="3"/>
      <c r="AI48" s="3">
        <f>(AJ47+AJ49)/2</f>
        <v>0.93332971567132983</v>
      </c>
      <c r="AJ48" s="3"/>
      <c r="AK48" s="3">
        <f>(AL47+AL49)/2</f>
        <v>0.91335414156677519</v>
      </c>
      <c r="AL48" s="3"/>
      <c r="AM48" s="3">
        <f>(AN47+AN49)/2</f>
        <v>0.89370998150559422</v>
      </c>
      <c r="AN48" s="3"/>
      <c r="AO48" s="3">
        <f>(AP47+AP49)/2</f>
        <v>0.87447586559151402</v>
      </c>
      <c r="AP48" s="3"/>
      <c r="AQ48" s="3">
        <f>(AR47+AR49)/2</f>
        <v>0.8557581548917258</v>
      </c>
      <c r="AR48" s="3"/>
      <c r="AS48" s="3">
        <f>(AT47+AT49)/2</f>
        <v>0.83769358434531493</v>
      </c>
      <c r="AT48" s="3"/>
      <c r="AU48" s="3">
        <f>(AV47+AV49)/2</f>
        <v>0.82042867636439143</v>
      </c>
      <c r="AV48" s="3"/>
      <c r="AW48" s="3">
        <f>(AX47+AX49)/2</f>
        <v>0.80399148125625075</v>
      </c>
      <c r="AX48" s="3"/>
      <c r="AY48" s="3">
        <f>(AZ47+AZ49)/2</f>
        <v>0.78770270250000074</v>
      </c>
      <c r="AZ48" s="3"/>
      <c r="BA48" s="3">
        <f>1.1^6-1</f>
        <v>0.77156100000000083</v>
      </c>
    </row>
    <row r="49" spans="1:53" s="5" customFormat="1" x14ac:dyDescent="0.2">
      <c r="A49" s="3"/>
      <c r="B49" s="3"/>
      <c r="C49" s="3"/>
      <c r="D49" s="3"/>
      <c r="E49" s="3"/>
      <c r="F49" s="3">
        <f>(G48+G50)/2</f>
        <v>1.0586234061726003</v>
      </c>
      <c r="G49" s="3"/>
      <c r="H49" s="3">
        <f>(I48+I50)/2</f>
        <v>1.0378380554281954</v>
      </c>
      <c r="I49" s="3"/>
      <c r="J49" s="3">
        <f>(K48+K50)/2</f>
        <v>1.0171519518095502</v>
      </c>
      <c r="K49" s="3"/>
      <c r="L49" s="3">
        <f>(M48+M50)/2</f>
        <v>0.99656176308684019</v>
      </c>
      <c r="M49" s="3"/>
      <c r="N49" s="3">
        <f>(O48+O50)/2</f>
        <v>0.97606428394975919</v>
      </c>
      <c r="O49" s="3"/>
      <c r="P49" s="3">
        <f>(Q48+Q50)/2</f>
        <v>0.95565651192472401</v>
      </c>
      <c r="Q49" s="3"/>
      <c r="R49" s="3">
        <f>(S48+S50)/2</f>
        <v>0.93533575319207007</v>
      </c>
      <c r="S49" s="3"/>
      <c r="T49" s="3">
        <f>(U48+U50)/2</f>
        <v>0.91509977052176028</v>
      </c>
      <c r="U49" s="3"/>
      <c r="V49" s="3">
        <f>(W48+W50)/2</f>
        <v>0.89494699116011023</v>
      </c>
      <c r="W49" s="3"/>
      <c r="X49" s="3">
        <f>(Y48+Y50)/2</f>
        <v>0.87487680105801735</v>
      </c>
      <c r="Y49" s="3"/>
      <c r="Z49" s="3">
        <f>(AA48+AA50)/2</f>
        <v>0.85488996510424942</v>
      </c>
      <c r="AA49" s="3"/>
      <c r="AB49" s="3">
        <f>(AC48+AC50)/2</f>
        <v>0.83498923399393721</v>
      </c>
      <c r="AC49" s="3"/>
      <c r="AD49" s="3">
        <f>(AE48+AE50)/2</f>
        <v>0.81518023214030044</v>
      </c>
      <c r="AE49" s="3"/>
      <c r="AF49" s="3">
        <f>(AG48+AG50)/2</f>
        <v>0.79547277660315951</v>
      </c>
      <c r="AG49" s="3"/>
      <c r="AH49" s="3">
        <f>(AI48+AI50)/2</f>
        <v>0.77588287040888348</v>
      </c>
      <c r="AI49" s="3"/>
      <c r="AJ49" s="3">
        <f>(AK48+AK50)/2</f>
        <v>0.75643577397875561</v>
      </c>
      <c r="AK49" s="3"/>
      <c r="AL49" s="3">
        <f>(AM48+AM50)/2</f>
        <v>0.73717083853080601</v>
      </c>
      <c r="AM49" s="3"/>
      <c r="AN49" s="3">
        <f>(AO48+AO50)/2</f>
        <v>0.7181492780169404</v>
      </c>
      <c r="AO49" s="3"/>
      <c r="AP49" s="3">
        <f>(AQ48+AQ50)/2</f>
        <v>0.69946689971517095</v>
      </c>
      <c r="AQ49" s="3"/>
      <c r="AR49" s="3">
        <f>(AS48+AS50)/2</f>
        <v>0.68127505533187849</v>
      </c>
      <c r="AS49" s="3"/>
      <c r="AT49" s="3">
        <f>(AU48+AU50)/2</f>
        <v>0.66381348130797724</v>
      </c>
      <c r="AU49" s="3"/>
      <c r="AV49" s="3">
        <f>(AW48+AW50)/2</f>
        <v>0.64744676594062556</v>
      </c>
      <c r="AW49" s="3"/>
      <c r="AX49" s="3">
        <f>(AY48+AY50)/2</f>
        <v>0.63257147625000054</v>
      </c>
      <c r="AY49" s="3"/>
      <c r="AZ49" s="3">
        <f>(BA48+BA50)/2</f>
        <v>0.61783050000000062</v>
      </c>
      <c r="BA49" s="3"/>
    </row>
    <row r="50" spans="1:53" s="5" customFormat="1" x14ac:dyDescent="0.2">
      <c r="A50" s="3"/>
      <c r="B50" s="3"/>
      <c r="C50" s="3"/>
      <c r="D50" s="3"/>
      <c r="E50" s="3">
        <f>(F49+F51)/2</f>
        <v>0.90428285691964772</v>
      </c>
      <c r="F50" s="3"/>
      <c r="G50" s="3">
        <f>(H49+H51)/2</f>
        <v>0.88492890790313061</v>
      </c>
      <c r="H50" s="3"/>
      <c r="I50" s="3">
        <f>(J49+J51)/2</f>
        <v>0.8656430308859655</v>
      </c>
      <c r="J50" s="3"/>
      <c r="K50" s="3">
        <f>(L49+L51)/2</f>
        <v>0.84641982157921836</v>
      </c>
      <c r="L50" s="3"/>
      <c r="M50" s="3">
        <f>(N49+N51)/2</f>
        <v>0.82725363325666768</v>
      </c>
      <c r="N50" s="3"/>
      <c r="O50" s="3">
        <f>(P49+P51)/2</f>
        <v>0.80813857372730946</v>
      </c>
      <c r="P50" s="3"/>
      <c r="Q50" s="3">
        <f>(R49+R51)/2</f>
        <v>0.78906851117385879</v>
      </c>
      <c r="R50" s="3"/>
      <c r="S50" s="3">
        <f>(T49+T51)/2</f>
        <v>0.77003709430904699</v>
      </c>
      <c r="T50" s="3"/>
      <c r="U50" s="3">
        <f>(V49+V51)/2</f>
        <v>0.75103779535223636</v>
      </c>
      <c r="V50" s="3"/>
      <c r="W50" s="3">
        <f>(X49+X51)/2</f>
        <v>0.73206398921531435</v>
      </c>
      <c r="X50" s="3"/>
      <c r="Y50" s="3">
        <f>(Z49+Z51)/2</f>
        <v>0.713109090252801</v>
      </c>
      <c r="Z50" s="3"/>
      <c r="AA50" s="3">
        <f>(AB49+AB51)/2</f>
        <v>0.69416678117877506</v>
      </c>
      <c r="AB50" s="3"/>
      <c r="AC50" s="3">
        <f>(AD49+AD51)/2</f>
        <v>0.67523139129347531</v>
      </c>
      <c r="AD50" s="3"/>
      <c r="AE50" s="3">
        <f>(AF49+AF51)/2</f>
        <v>0.65629852052986137</v>
      </c>
      <c r="AF50" s="3"/>
      <c r="AG50" s="3">
        <f>(AH49+AH51)/2</f>
        <v>0.63736607668038137</v>
      </c>
      <c r="AH50" s="3"/>
      <c r="AI50" s="3">
        <f>(AJ49+AJ51)/2</f>
        <v>0.61843602514643714</v>
      </c>
      <c r="AJ50" s="3"/>
      <c r="AK50" s="3">
        <f>(AL49+AL51)/2</f>
        <v>0.59951740639073603</v>
      </c>
      <c r="AL50" s="3"/>
      <c r="AM50" s="3">
        <f>(AN49+AN51)/2</f>
        <v>0.58063169555601779</v>
      </c>
      <c r="AN50" s="3"/>
      <c r="AO50" s="3">
        <f>(AP49+AP51)/2</f>
        <v>0.56182269044236677</v>
      </c>
      <c r="AP50" s="3"/>
      <c r="AQ50" s="3">
        <f>(AR49+AR51)/2</f>
        <v>0.54317564453861622</v>
      </c>
      <c r="AR50" s="3"/>
      <c r="AS50" s="3">
        <f>(AT49+AT51)/2</f>
        <v>0.52485652631844193</v>
      </c>
      <c r="AT50" s="3"/>
      <c r="AU50" s="3">
        <f>(AV49+AV51)/2</f>
        <v>0.50719828625156294</v>
      </c>
      <c r="AV50" s="3"/>
      <c r="AW50" s="3">
        <f>(AX49+AX51)/2</f>
        <v>0.49090205062500042</v>
      </c>
      <c r="AX50" s="3"/>
      <c r="AY50" s="3">
        <f>(AZ49+AZ51)/2</f>
        <v>0.47744025000000045</v>
      </c>
      <c r="AZ50" s="3"/>
      <c r="BA50" s="3">
        <f>1.1^4-1</f>
        <v>0.4641000000000004</v>
      </c>
    </row>
    <row r="51" spans="1:53" s="5" customFormat="1" x14ac:dyDescent="0.2">
      <c r="A51" s="3"/>
      <c r="B51" s="3"/>
      <c r="C51" s="3"/>
      <c r="D51" s="3">
        <f>(E50+E52)/2</f>
        <v>0.76790868762791564</v>
      </c>
      <c r="E51" s="3"/>
      <c r="F51" s="3">
        <f>(G50+G52)/2</f>
        <v>0.74994230766669523</v>
      </c>
      <c r="G51" s="3"/>
      <c r="H51" s="3">
        <f>(I50+I52)/2</f>
        <v>0.73201976037806593</v>
      </c>
      <c r="I51" s="3"/>
      <c r="J51" s="3">
        <f>(K50+K52)/2</f>
        <v>0.7141341099623808</v>
      </c>
      <c r="K51" s="3"/>
      <c r="L51" s="3">
        <f>(M50+M52)/2</f>
        <v>0.69627788007159652</v>
      </c>
      <c r="M51" s="3"/>
      <c r="N51" s="3">
        <f>(O50+O52)/2</f>
        <v>0.67844298256357616</v>
      </c>
      <c r="O51" s="3"/>
      <c r="P51" s="3">
        <f>(Q50+Q52)/2</f>
        <v>0.66062063552989492</v>
      </c>
      <c r="Q51" s="3"/>
      <c r="R51" s="3">
        <f>(S50+S52)/2</f>
        <v>0.6428012691556475</v>
      </c>
      <c r="S51" s="3"/>
      <c r="T51" s="3">
        <f>(U50+U52)/2</f>
        <v>0.62497441809633369</v>
      </c>
      <c r="U51" s="3"/>
      <c r="V51" s="3">
        <f>(W50+W52)/2</f>
        <v>0.60712859954436249</v>
      </c>
      <c r="W51" s="3"/>
      <c r="X51" s="3">
        <f>(Y50+Y52)/2</f>
        <v>0.58925117737261135</v>
      </c>
      <c r="Y51" s="3"/>
      <c r="Z51" s="3">
        <f>(AA50+AA52)/2</f>
        <v>0.57132821540135248</v>
      </c>
      <c r="AA51" s="3"/>
      <c r="AB51" s="3">
        <f>(AC50+AC52)/2</f>
        <v>0.5533443283636128</v>
      </c>
      <c r="AC51" s="3"/>
      <c r="AD51" s="3">
        <f>(AE50+AE52)/2</f>
        <v>0.53528255044665007</v>
      </c>
      <c r="AE51" s="3"/>
      <c r="AF51" s="3">
        <f>(AG50+AG52)/2</f>
        <v>0.51712426445656323</v>
      </c>
      <c r="AG51" s="3"/>
      <c r="AH51" s="3">
        <f>(AI50+AI52)/2</f>
        <v>0.49884928295187925</v>
      </c>
      <c r="AI51" s="3"/>
      <c r="AJ51" s="3">
        <f>(AK50+AK52)/2</f>
        <v>0.48043627631411862</v>
      </c>
      <c r="AK51" s="3"/>
      <c r="AL51" s="3">
        <f>(AM50+AM52)/2</f>
        <v>0.46186397425066594</v>
      </c>
      <c r="AM51" s="3"/>
      <c r="AN51" s="3">
        <f>(AO50+AO52)/2</f>
        <v>0.44311411309509519</v>
      </c>
      <c r="AO51" s="3"/>
      <c r="AP51" s="3">
        <f>(AQ50+AQ52)/2</f>
        <v>0.42417848116956264</v>
      </c>
      <c r="AQ51" s="3"/>
      <c r="AR51" s="3">
        <f>(AS50+AS52)/2</f>
        <v>0.4050762337453539</v>
      </c>
      <c r="AS51" s="3"/>
      <c r="AT51" s="3">
        <f>(AU50+AU52)/2</f>
        <v>0.38589957132890657</v>
      </c>
      <c r="AU51" s="3"/>
      <c r="AV51" s="3">
        <f>(AW50+AW52)/2</f>
        <v>0.36694980656250031</v>
      </c>
      <c r="AW51" s="3"/>
      <c r="AX51" s="3">
        <f>(AY50+AY52)/2</f>
        <v>0.3492326250000003</v>
      </c>
      <c r="AY51" s="3"/>
      <c r="AZ51" s="3">
        <f>(BA50+BA52)/2</f>
        <v>0.33705000000000029</v>
      </c>
      <c r="BA51" s="3"/>
    </row>
    <row r="52" spans="1:53" s="5" customFormat="1" x14ac:dyDescent="0.2">
      <c r="A52" s="3"/>
      <c r="B52" s="3"/>
      <c r="C52" s="3">
        <f>(D51+D53)/2</f>
        <v>0.64814066669372017</v>
      </c>
      <c r="D52" s="3"/>
      <c r="E52" s="3">
        <f>(F51+F53)/2</f>
        <v>0.63153451833618357</v>
      </c>
      <c r="F52" s="3"/>
      <c r="G52" s="3">
        <f>(H51+H53)/2</f>
        <v>0.61495570743025985</v>
      </c>
      <c r="H52" s="3"/>
      <c r="I52" s="3">
        <f>(J51+J53)/2</f>
        <v>0.59839648987016636</v>
      </c>
      <c r="J52" s="3"/>
      <c r="K52" s="3">
        <f>(L51+L53)/2</f>
        <v>0.58184839834554314</v>
      </c>
      <c r="L52" s="3"/>
      <c r="M52" s="3">
        <f>(N51+N53)/2</f>
        <v>0.56530212688652548</v>
      </c>
      <c r="N52" s="3"/>
      <c r="O52" s="3">
        <f>(P51+P53)/2</f>
        <v>0.54874739139984285</v>
      </c>
      <c r="P52" s="3"/>
      <c r="Q52" s="3">
        <f>(R51+R53)/2</f>
        <v>0.53217275988593116</v>
      </c>
      <c r="R52" s="3"/>
      <c r="S52" s="3">
        <f>(T51+T53)/2</f>
        <v>0.51556544400224813</v>
      </c>
      <c r="T52" s="3"/>
      <c r="U52" s="3">
        <f>(V51+V53)/2</f>
        <v>0.49891104084043092</v>
      </c>
      <c r="V52" s="3"/>
      <c r="W52" s="3">
        <f>(X51+X53)/2</f>
        <v>0.48219320987341052</v>
      </c>
      <c r="X52" s="3"/>
      <c r="Y52" s="3">
        <f>(Z51+Z53)/2</f>
        <v>0.46539326449242169</v>
      </c>
      <c r="Z52" s="3"/>
      <c r="AA52" s="3">
        <f>(AB51+AB53)/2</f>
        <v>0.4484896496239299</v>
      </c>
      <c r="AB52" s="3"/>
      <c r="AC52" s="3">
        <f>(AD51+AD53)/2</f>
        <v>0.43145726543375035</v>
      </c>
      <c r="AD52" s="3"/>
      <c r="AE52" s="3">
        <f>(AF51+AF53)/2</f>
        <v>0.41426658036343889</v>
      </c>
      <c r="AF52" s="3"/>
      <c r="AG52" s="3">
        <f>(AH51+AH53)/2</f>
        <v>0.39688245223274499</v>
      </c>
      <c r="AH52" s="3"/>
      <c r="AI52" s="3">
        <f>(AJ51+AJ53)/2</f>
        <v>0.37926254075732135</v>
      </c>
      <c r="AJ52" s="3"/>
      <c r="AK52" s="3">
        <f>(AL51+AL53)/2</f>
        <v>0.3613551462375012</v>
      </c>
      <c r="AL52" s="3"/>
      <c r="AM52" s="3">
        <f>(AN51+AN53)/2</f>
        <v>0.34309625294531415</v>
      </c>
      <c r="AN52" s="3"/>
      <c r="AO52" s="3">
        <f>(AP51+AP53)/2</f>
        <v>0.32440553574782366</v>
      </c>
      <c r="AP52" s="3"/>
      <c r="AQ52" s="3">
        <f>(AR51+AR53)/2</f>
        <v>0.30518131780050906</v>
      </c>
      <c r="AR52" s="3"/>
      <c r="AS52" s="3">
        <f>(AT51+AT53)/2</f>
        <v>0.28529594117226587</v>
      </c>
      <c r="AT52" s="3"/>
      <c r="AU52" s="3">
        <f>(AV51+AV53)/2</f>
        <v>0.2646008564062502</v>
      </c>
      <c r="AV52" s="3"/>
      <c r="AW52" s="3">
        <f>(AX51+AX53)/2</f>
        <v>0.24299756250000021</v>
      </c>
      <c r="AX52" s="3"/>
      <c r="AY52" s="3">
        <f>(AZ51+AZ53)/2</f>
        <v>0.22102500000000019</v>
      </c>
      <c r="AZ52" s="3"/>
      <c r="BA52" s="3">
        <f>1.1^2-1</f>
        <v>0.21000000000000019</v>
      </c>
    </row>
    <row r="53" spans="1:53" s="5" customFormat="1" x14ac:dyDescent="0.2">
      <c r="A53" s="3"/>
      <c r="B53" s="3">
        <f>(C52+C54)/2</f>
        <v>0.54363718192713884</v>
      </c>
      <c r="C53" s="3"/>
      <c r="D53" s="3">
        <f>(E52+E54)/2</f>
        <v>0.52837264575952458</v>
      </c>
      <c r="E53" s="3"/>
      <c r="F53" s="3">
        <f>(G52+G54)/2</f>
        <v>0.5131267290056718</v>
      </c>
      <c r="G53" s="3"/>
      <c r="H53" s="3">
        <f>(I52+I54)/2</f>
        <v>0.4978916544824537</v>
      </c>
      <c r="I53" s="3"/>
      <c r="J53" s="3">
        <f>(K52+K54)/2</f>
        <v>0.4826588697779518</v>
      </c>
      <c r="K53" s="3"/>
      <c r="L53" s="3">
        <f>(M52+M54)/2</f>
        <v>0.46741891661948975</v>
      </c>
      <c r="M53" s="3"/>
      <c r="N53" s="3">
        <f>(O52+O54)/2</f>
        <v>0.45216127120947469</v>
      </c>
      <c r="O53" s="3"/>
      <c r="P53" s="3">
        <f>(Q52+Q54)/2</f>
        <v>0.4368741472697909</v>
      </c>
      <c r="Q53" s="3"/>
      <c r="R53" s="3">
        <f>(S52+S54)/2</f>
        <v>0.42154425061621476</v>
      </c>
      <c r="S53" s="3"/>
      <c r="T53" s="3">
        <f>(U52+U54)/2</f>
        <v>0.40615646990816245</v>
      </c>
      <c r="U53" s="3"/>
      <c r="V53" s="3">
        <f>(W52+W54)/2</f>
        <v>0.39069348213649935</v>
      </c>
      <c r="W53" s="3"/>
      <c r="X53" s="3">
        <f>(Y52+Y54)/2</f>
        <v>0.37513524237420975</v>
      </c>
      <c r="Y53" s="3"/>
      <c r="Z53" s="3">
        <f>(AA52+AA54)/2</f>
        <v>0.3594583135834909</v>
      </c>
      <c r="AA53" s="3"/>
      <c r="AB53" s="3">
        <f>(AC52+AC54)/2</f>
        <v>0.34363497088424699</v>
      </c>
      <c r="AC53" s="3"/>
      <c r="AD53" s="3">
        <f>(AE52+AE54)/2</f>
        <v>0.32763198042085062</v>
      </c>
      <c r="AE53" s="3"/>
      <c r="AF53" s="3">
        <f>(AG52+AG54)/2</f>
        <v>0.31140889627031454</v>
      </c>
      <c r="AG53" s="3"/>
      <c r="AH53" s="3">
        <f>(AI52+AI54)/2</f>
        <v>0.29491562151361067</v>
      </c>
      <c r="AI53" s="3"/>
      <c r="AJ53" s="3">
        <f>(AK52+AK54)/2</f>
        <v>0.27808880520052404</v>
      </c>
      <c r="AK53" s="3"/>
      <c r="AL53" s="3">
        <f>(AM52+AM54)/2</f>
        <v>0.26084631822433646</v>
      </c>
      <c r="AM53" s="3"/>
      <c r="AN53" s="3">
        <f>(AO52+AO54)/2</f>
        <v>0.24307839279553312</v>
      </c>
      <c r="AO53" s="3"/>
      <c r="AP53" s="3">
        <f>(AQ52+AQ54)/2</f>
        <v>0.22463259032608465</v>
      </c>
      <c r="AQ53" s="3"/>
      <c r="AR53" s="3">
        <f>(AS52+AS54)/2</f>
        <v>0.20528640185566421</v>
      </c>
      <c r="AS53" s="3"/>
      <c r="AT53" s="3">
        <f>(AU52+AU54)/2</f>
        <v>0.18469231101562514</v>
      </c>
      <c r="AU53" s="3"/>
      <c r="AV53" s="3">
        <f>(AW52+AW54)/2</f>
        <v>0.16225190625000013</v>
      </c>
      <c r="AW53" s="3"/>
      <c r="AX53" s="3">
        <f>(AY52+AY54)/2</f>
        <v>0.13676250000000012</v>
      </c>
      <c r="AY53" s="3"/>
      <c r="AZ53" s="3">
        <f>(BA52+BA54)/2</f>
        <v>0.10500000000000009</v>
      </c>
      <c r="BA53" s="3"/>
    </row>
    <row r="54" spans="1:53" s="5" customFormat="1" x14ac:dyDescent="0.2">
      <c r="A54" s="3">
        <f>(B53+B55)/2</f>
        <v>0.45307362481771185</v>
      </c>
      <c r="B54" s="3"/>
      <c r="C54" s="3">
        <f>(D53+D55)/2</f>
        <v>0.43913369716055745</v>
      </c>
      <c r="D54" s="3"/>
      <c r="E54" s="3">
        <f>(F53+F55)/2</f>
        <v>0.42521077318286549</v>
      </c>
      <c r="F54" s="3"/>
      <c r="G54" s="3">
        <f>(H53+H55)/2</f>
        <v>0.41129775058108364</v>
      </c>
      <c r="H54" s="3"/>
      <c r="I54" s="3">
        <f>(J53+J55)/2</f>
        <v>0.39738681909474105</v>
      </c>
      <c r="J54" s="3"/>
      <c r="K54" s="3">
        <f>(L53+L55)/2</f>
        <v>0.38346934121036041</v>
      </c>
      <c r="L54" s="3"/>
      <c r="M54" s="3">
        <f>(N53+N55)/2</f>
        <v>0.36953570635245409</v>
      </c>
      <c r="N54" s="3"/>
      <c r="O54" s="3">
        <f>(P53+P55)/2</f>
        <v>0.35557515101910647</v>
      </c>
      <c r="P54" s="3"/>
      <c r="Q54" s="3">
        <f>(R53+R55)/2</f>
        <v>0.34157553465365059</v>
      </c>
      <c r="R54" s="3"/>
      <c r="S54" s="3">
        <f>(T53+T55)/2</f>
        <v>0.32752305723018138</v>
      </c>
      <c r="T54" s="3"/>
      <c r="U54" s="3">
        <f>(V53+V55)/2</f>
        <v>0.31340189897589399</v>
      </c>
      <c r="V54" s="3"/>
      <c r="W54" s="3">
        <f>(X53+X55)/2</f>
        <v>0.29919375439958817</v>
      </c>
      <c r="X54" s="3"/>
      <c r="Y54" s="3">
        <f>(Z53+Z55)/2</f>
        <v>0.28487722025599782</v>
      </c>
      <c r="Z54" s="3"/>
      <c r="AA54" s="3">
        <f>(AB53+AB55)/2</f>
        <v>0.27042697754305195</v>
      </c>
      <c r="AB54" s="3"/>
      <c r="AC54" s="3">
        <f>(AD53+AD55)/2</f>
        <v>0.25581267633474369</v>
      </c>
      <c r="AD54" s="3"/>
      <c r="AE54" s="3">
        <f>(AF53+AF55)/2</f>
        <v>0.24099738047826239</v>
      </c>
      <c r="AF54" s="3"/>
      <c r="AG54" s="3">
        <f>(AH53+AH55)/2</f>
        <v>0.22593534030788406</v>
      </c>
      <c r="AH54" s="3"/>
      <c r="AI54" s="3">
        <f>(AJ53+AJ55)/2</f>
        <v>0.21056870226989999</v>
      </c>
      <c r="AJ54" s="3"/>
      <c r="AK54" s="3">
        <f>(AL53+AL55)/2</f>
        <v>0.19482246416354687</v>
      </c>
      <c r="AL54" s="3"/>
      <c r="AM54" s="3">
        <f>(AN53+AN55)/2</f>
        <v>0.17859638350335871</v>
      </c>
      <c r="AN54" s="3"/>
      <c r="AO54" s="3">
        <f>(AP53+AP55)/2</f>
        <v>0.16175124984324257</v>
      </c>
      <c r="AP54" s="3"/>
      <c r="AQ54" s="3">
        <f>(AR53+AR55)/2</f>
        <v>0.14408386285166025</v>
      </c>
      <c r="AR54" s="3"/>
      <c r="AS54" s="3">
        <f>(AT53+AT55)/2</f>
        <v>0.12527686253906259</v>
      </c>
      <c r="AT54" s="3"/>
      <c r="AU54" s="3">
        <f>(AV53+AV55)/2</f>
        <v>0.10478376562500008</v>
      </c>
      <c r="AV54" s="3"/>
      <c r="AW54" s="3">
        <f>(AX53+AX55)/2</f>
        <v>8.1506250000000072E-2</v>
      </c>
      <c r="AX54" s="3"/>
      <c r="AY54" s="3">
        <f>(AZ53+AZ55)/2</f>
        <v>5.2500000000000047E-2</v>
      </c>
      <c r="AZ54" s="3"/>
      <c r="BA54" s="3">
        <f>1-1</f>
        <v>0</v>
      </c>
    </row>
    <row r="55" spans="1:53" x14ac:dyDescent="0.2">
      <c r="A55" s="3"/>
      <c r="B55" s="3">
        <f>(C54+C56)/2</f>
        <v>0.36251006770828492</v>
      </c>
      <c r="C55" s="3"/>
      <c r="D55" s="3">
        <f>(E54+E56)/2</f>
        <v>0.34989474856159031</v>
      </c>
      <c r="E55" s="3"/>
      <c r="F55" s="3">
        <f>(G54+G56)/2</f>
        <v>0.33729481736005912</v>
      </c>
      <c r="G55" s="3"/>
      <c r="H55" s="3">
        <f>(I54+I56)/2</f>
        <v>0.32470384667971364</v>
      </c>
      <c r="I55" s="3"/>
      <c r="J55" s="3">
        <f>(K54+K56)/2</f>
        <v>0.3121147684115303</v>
      </c>
      <c r="K55" s="3"/>
      <c r="L55" s="3">
        <f>(M54+M56)/2</f>
        <v>0.29951976580123107</v>
      </c>
      <c r="M55" s="3"/>
      <c r="N55" s="3">
        <f>(O54+O56)/2</f>
        <v>0.28691014149543348</v>
      </c>
      <c r="O55" s="3"/>
      <c r="P55" s="3">
        <f>(Q54+Q56)/2</f>
        <v>0.27427615476842204</v>
      </c>
      <c r="Q55" s="3"/>
      <c r="R55" s="3">
        <f>(S54+S56)/2</f>
        <v>0.26160681869108643</v>
      </c>
      <c r="S55" s="3"/>
      <c r="T55" s="3">
        <f>(U54+U56)/2</f>
        <v>0.24888964455220025</v>
      </c>
      <c r="U55" s="3"/>
      <c r="V55" s="3">
        <f>(W54+W56)/2</f>
        <v>0.2361103158152886</v>
      </c>
      <c r="W55" s="3"/>
      <c r="X55" s="3">
        <f>(Y54+Y56)/2</f>
        <v>0.22325226642496662</v>
      </c>
      <c r="Y55" s="3"/>
      <c r="Z55" s="3">
        <f>(AA54+AA56)/2</f>
        <v>0.2102961269285048</v>
      </c>
      <c r="AA55" s="3"/>
      <c r="AB55" s="3">
        <f>(AC54+AC56)/2</f>
        <v>0.19721898420185693</v>
      </c>
      <c r="AC55" s="3"/>
      <c r="AD55" s="3">
        <f>(AE54+AE56)/2</f>
        <v>0.18399337224863677</v>
      </c>
      <c r="AE55" s="3"/>
      <c r="AF55" s="3">
        <f>(AG54+AG56)/2</f>
        <v>0.17058586468621023</v>
      </c>
      <c r="AG55" s="3"/>
      <c r="AH55" s="3">
        <f>(AI54+AI56)/2</f>
        <v>0.15695505910215746</v>
      </c>
      <c r="AI55" s="3"/>
      <c r="AJ55" s="3">
        <f>(AK54+AK56)/2</f>
        <v>0.14304859933927597</v>
      </c>
      <c r="AK55" s="3"/>
      <c r="AL55" s="3">
        <f>(AM54+AM56)/2</f>
        <v>0.12879861010275728</v>
      </c>
      <c r="AM55" s="3"/>
      <c r="AN55" s="3">
        <f>(AO54+AO56)/2</f>
        <v>0.1141143742111843</v>
      </c>
      <c r="AO55" s="3"/>
      <c r="AP55" s="3">
        <f>(AQ54+AQ56)/2</f>
        <v>9.8869909360400465E-2</v>
      </c>
      <c r="AQ55" s="3"/>
      <c r="AR55" s="3">
        <f>(AS54+AS56)/2</f>
        <v>8.2881323847656313E-2</v>
      </c>
      <c r="AS55" s="3"/>
      <c r="AT55" s="3">
        <f>(AU54+AU56)/2</f>
        <v>6.5861414062500054E-2</v>
      </c>
      <c r="AU55" s="3"/>
      <c r="AV55" s="3">
        <f>(AW54+AW56)/2</f>
        <v>4.7315625000000042E-2</v>
      </c>
      <c r="AW55" s="3"/>
      <c r="AX55" s="3">
        <f>(AY54+AY56)/2</f>
        <v>2.6250000000000023E-2</v>
      </c>
      <c r="AY55" s="3"/>
      <c r="AZ55" s="3">
        <f>(BA54+BA56)/2</f>
        <v>0</v>
      </c>
      <c r="BA55" s="3"/>
    </row>
    <row r="56" spans="1:53" x14ac:dyDescent="0.2">
      <c r="A56" s="3"/>
      <c r="B56" s="3"/>
      <c r="C56" s="3">
        <f>(D55+D57)/2</f>
        <v>0.2858864382560124</v>
      </c>
      <c r="D56" s="3"/>
      <c r="E56" s="3">
        <f>(F55+F57)/2</f>
        <v>0.27457872394031518</v>
      </c>
      <c r="F56" s="3"/>
      <c r="G56" s="3">
        <f>(H55+H57)/2</f>
        <v>0.26329188413903459</v>
      </c>
      <c r="H56" s="3"/>
      <c r="I56" s="3">
        <f>(J55+J57)/2</f>
        <v>0.25202087426468622</v>
      </c>
      <c r="J56" s="3"/>
      <c r="K56" s="3">
        <f>(L55+L57)/2</f>
        <v>0.24076019561270012</v>
      </c>
      <c r="L56" s="3"/>
      <c r="M56" s="3">
        <f>(N55+N57)/2</f>
        <v>0.22950382525000806</v>
      </c>
      <c r="N56" s="3"/>
      <c r="O56" s="3">
        <f>(P55+P57)/2</f>
        <v>0.21824513197176054</v>
      </c>
      <c r="P56" s="3"/>
      <c r="Q56" s="3">
        <f>(R55+R57)/2</f>
        <v>0.20697677488319355</v>
      </c>
      <c r="R56" s="3"/>
      <c r="S56" s="3">
        <f>(T55+T57)/2</f>
        <v>0.19569058015199148</v>
      </c>
      <c r="T56" s="3"/>
      <c r="U56" s="3">
        <f>(V55+V57)/2</f>
        <v>0.18437739012850651</v>
      </c>
      <c r="V56" s="3"/>
      <c r="W56" s="3">
        <f>(X55+X57)/2</f>
        <v>0.17302687723098903</v>
      </c>
      <c r="X56" s="3"/>
      <c r="Y56" s="3">
        <f>(Z55+Z57)/2</f>
        <v>0.16162731259393542</v>
      </c>
      <c r="Z56" s="3"/>
      <c r="AA56" s="3">
        <f>(AB55+AB57)/2</f>
        <v>0.15016527631395762</v>
      </c>
      <c r="AB56" s="3"/>
      <c r="AC56" s="3">
        <f>(AD55+AD57)/2</f>
        <v>0.13862529206897017</v>
      </c>
      <c r="AD56" s="3"/>
      <c r="AE56" s="3">
        <f>(AF55+AF57)/2</f>
        <v>0.12698936401901115</v>
      </c>
      <c r="AF56" s="3"/>
      <c r="AG56" s="3">
        <f>(AH55+AH57)/2</f>
        <v>0.1152363890645364</v>
      </c>
      <c r="AH56" s="3"/>
      <c r="AI56" s="3">
        <f>(AJ55+AJ57)/2</f>
        <v>0.10334141593441495</v>
      </c>
      <c r="AJ56" s="3"/>
      <c r="AK56" s="3">
        <f>(AL55+AL57)/2</f>
        <v>9.1274734515005077E-2</v>
      </c>
      <c r="AL56" s="3"/>
      <c r="AM56" s="3">
        <f>(AN55+AN57)/2</f>
        <v>7.900083670215588E-2</v>
      </c>
      <c r="AN56" s="3"/>
      <c r="AO56" s="3">
        <f>(AP55+AP57)/2</f>
        <v>6.6477498579126021E-2</v>
      </c>
      <c r="AP56" s="3"/>
      <c r="AQ56" s="3">
        <f>(AR55+AR57)/2</f>
        <v>5.3655955869140667E-2</v>
      </c>
      <c r="AR56" s="3"/>
      <c r="AS56" s="3">
        <f>(AT55+AT57)/2</f>
        <v>4.0485785156250037E-2</v>
      </c>
      <c r="AT56" s="3"/>
      <c r="AU56" s="3">
        <f>(AV55+AV57)/2</f>
        <v>2.6939062500000024E-2</v>
      </c>
      <c r="AV56" s="3"/>
      <c r="AW56" s="3">
        <f>(AX55+AX57)/2</f>
        <v>1.3125000000000012E-2</v>
      </c>
      <c r="AX56" s="3"/>
      <c r="AY56" s="3">
        <f>(AZ55+AZ57)/2</f>
        <v>0</v>
      </c>
      <c r="AZ56" s="3"/>
      <c r="BA56" s="3">
        <v>0</v>
      </c>
    </row>
    <row r="57" spans="1:53" x14ac:dyDescent="0.2">
      <c r="A57" s="3"/>
      <c r="B57" s="3"/>
      <c r="C57" s="3"/>
      <c r="D57" s="3">
        <f>(E56+E58)/2</f>
        <v>0.22187812795043452</v>
      </c>
      <c r="E57" s="3"/>
      <c r="F57" s="3">
        <f>(G56+G58)/2</f>
        <v>0.21186263052057125</v>
      </c>
      <c r="G57" s="3"/>
      <c r="H57" s="3">
        <f>(I56+I58)/2</f>
        <v>0.20187992159835558</v>
      </c>
      <c r="I57" s="3"/>
      <c r="J57" s="3">
        <f>(K56+K58)/2</f>
        <v>0.19192698011784218</v>
      </c>
      <c r="K57" s="3"/>
      <c r="L57" s="3">
        <f>(M56+M58)/2</f>
        <v>0.18200062542416917</v>
      </c>
      <c r="M57" s="3"/>
      <c r="N57" s="3">
        <f>(O56+O58)/2</f>
        <v>0.17209750900458268</v>
      </c>
      <c r="O57" s="3"/>
      <c r="P57" s="3">
        <f>(Q56+Q58)/2</f>
        <v>0.16221410917509901</v>
      </c>
      <c r="Q57" s="3"/>
      <c r="R57" s="3">
        <f>(S56+S58)/2</f>
        <v>0.1523467310753007</v>
      </c>
      <c r="S57" s="3"/>
      <c r="T57" s="3">
        <f>(U56+U58)/2</f>
        <v>0.14249151575178268</v>
      </c>
      <c r="U57" s="3"/>
      <c r="V57" s="3">
        <f>(W56+W58)/2</f>
        <v>0.1326444644417244</v>
      </c>
      <c r="W57" s="3"/>
      <c r="X57" s="3">
        <f>(Y56+Y58)/2</f>
        <v>0.12280148803701144</v>
      </c>
      <c r="Y57" s="3"/>
      <c r="Z57" s="3">
        <f>(AA56+AA58)/2</f>
        <v>0.11295849825936606</v>
      </c>
      <c r="AA57" s="3"/>
      <c r="AB57" s="3">
        <f>(AC56+AC58)/2</f>
        <v>0.10311156842605831</v>
      </c>
      <c r="AC57" s="3"/>
      <c r="AD57" s="3">
        <f>(AE56+AE58)/2</f>
        <v>9.3257211889303582E-2</v>
      </c>
      <c r="AE57" s="3"/>
      <c r="AF57" s="3">
        <f>(AG56+AG58)/2</f>
        <v>8.3392863351812063E-2</v>
      </c>
      <c r="AG57" s="3"/>
      <c r="AH57" s="3">
        <f>(AI56+AI58)/2</f>
        <v>7.351771902691534E-2</v>
      </c>
      <c r="AI57" s="3"/>
      <c r="AJ57" s="3">
        <f>(AK56+AK58)/2</f>
        <v>6.3634232529553955E-2</v>
      </c>
      <c r="AK57" s="3"/>
      <c r="AL57" s="3">
        <f>(AM56+AM58)/2</f>
        <v>5.3750858927252877E-2</v>
      </c>
      <c r="AM57" s="3"/>
      <c r="AN57" s="3">
        <f>(AO56+AO58)/2</f>
        <v>4.3887299193127477E-2</v>
      </c>
      <c r="AO57" s="3"/>
      <c r="AP57" s="3">
        <f>(AQ56+AQ58)/2</f>
        <v>3.408508779785159E-2</v>
      </c>
      <c r="AQ57" s="3"/>
      <c r="AR57" s="3">
        <f>(AS56+AS58)/2</f>
        <v>2.4430587890625022E-2</v>
      </c>
      <c r="AS57" s="3"/>
      <c r="AT57" s="3">
        <f>(AU56+AU58)/2</f>
        <v>1.5110156250000013E-2</v>
      </c>
      <c r="AU57" s="3"/>
      <c r="AV57" s="3">
        <f>(AW56+AW58)/2</f>
        <v>6.5625000000000058E-3</v>
      </c>
      <c r="AW57" s="3"/>
      <c r="AX57" s="3">
        <f>(AY56+AY58)/2</f>
        <v>0</v>
      </c>
      <c r="AY57" s="3"/>
      <c r="AZ57" s="3">
        <f>(BA56+BA58)/2</f>
        <v>0</v>
      </c>
      <c r="BA57" s="3"/>
    </row>
    <row r="58" spans="1:53" x14ac:dyDescent="0.2">
      <c r="A58" s="3"/>
      <c r="B58" s="3"/>
      <c r="C58" s="3"/>
      <c r="D58" s="3"/>
      <c r="E58" s="3">
        <f>(F57+F59)/2</f>
        <v>0.16917753196055385</v>
      </c>
      <c r="F58" s="3"/>
      <c r="G58" s="3">
        <f>(H57+H59)/2</f>
        <v>0.16043337690210793</v>
      </c>
      <c r="H58" s="3"/>
      <c r="I58" s="3">
        <f>(J57+J59)/2</f>
        <v>0.15173896893202493</v>
      </c>
      <c r="J58" s="3"/>
      <c r="K58" s="3">
        <f>(L57+L59)/2</f>
        <v>0.14309376462298423</v>
      </c>
      <c r="L58" s="3"/>
      <c r="M58" s="3">
        <f>(N57+N59)/2</f>
        <v>0.13449742559833031</v>
      </c>
      <c r="N58" s="3"/>
      <c r="O58" s="3">
        <f>(P57+P59)/2</f>
        <v>0.12594988603740481</v>
      </c>
      <c r="P58" s="3"/>
      <c r="Q58" s="3">
        <f>(R57+R59)/2</f>
        <v>0.11745144346700447</v>
      </c>
      <c r="R58" s="3"/>
      <c r="S58" s="3">
        <f>(T57+T59)/2</f>
        <v>0.10900288199860991</v>
      </c>
      <c r="T58" s="3"/>
      <c r="U58" s="3">
        <f>(V57+V59)/2</f>
        <v>0.10060564137505884</v>
      </c>
      <c r="V58" s="3"/>
      <c r="W58" s="3">
        <f>(X57+X59)/2</f>
        <v>9.2262051652459764E-2</v>
      </c>
      <c r="X58" s="3"/>
      <c r="Y58" s="3">
        <f>(Z57+Z59)/2</f>
        <v>8.3975663480087448E-2</v>
      </c>
      <c r="Z58" s="3"/>
      <c r="AA58" s="3">
        <f>(AB57+AB59)/2</f>
        <v>7.5751720204774498E-2</v>
      </c>
      <c r="AB58" s="3"/>
      <c r="AC58" s="3">
        <f>(AD57+AD59)/2</f>
        <v>6.7597844783146455E-2</v>
      </c>
      <c r="AD58" s="3"/>
      <c r="AE58" s="3">
        <f>(AF57+AF59)/2</f>
        <v>5.952505975959603E-2</v>
      </c>
      <c r="AF58" s="3"/>
      <c r="AG58" s="3">
        <f>(AH57+AH59)/2</f>
        <v>5.1549337639087714E-2</v>
      </c>
      <c r="AH58" s="3"/>
      <c r="AI58" s="3">
        <f>(AJ57+AJ59)/2</f>
        <v>4.369402211941574E-2</v>
      </c>
      <c r="AJ58" s="3"/>
      <c r="AK58" s="3">
        <f>(AL57+AL59)/2</f>
        <v>3.5993730544102827E-2</v>
      </c>
      <c r="AL58" s="3"/>
      <c r="AM58" s="3">
        <f>(AN57+AN59)/2</f>
        <v>2.8500881152349878E-2</v>
      </c>
      <c r="AN58" s="3"/>
      <c r="AO58" s="3">
        <f>(AP57+AP59)/2</f>
        <v>2.1297099807128926E-2</v>
      </c>
      <c r="AP58" s="3"/>
      <c r="AQ58" s="3">
        <f>(AR57+AR59)/2</f>
        <v>1.4514219726562513E-2</v>
      </c>
      <c r="AR58" s="3"/>
      <c r="AS58" s="3">
        <f>(AT57+AT59)/2</f>
        <v>8.3753906250000065E-3</v>
      </c>
      <c r="AT58" s="3"/>
      <c r="AU58" s="3">
        <f>(AV57+AV59)/2</f>
        <v>3.2812500000000029E-3</v>
      </c>
      <c r="AV58" s="3"/>
      <c r="AW58" s="3">
        <f>(AX57+AX59)/2</f>
        <v>0</v>
      </c>
      <c r="AX58" s="3"/>
      <c r="AY58" s="3">
        <f>(AZ57+AZ59)/2</f>
        <v>0</v>
      </c>
      <c r="AZ58" s="3"/>
      <c r="BA58" s="3">
        <v>0</v>
      </c>
    </row>
    <row r="59" spans="1:53" x14ac:dyDescent="0.2">
      <c r="A59" s="3"/>
      <c r="B59" s="3"/>
      <c r="C59" s="3"/>
      <c r="D59" s="3"/>
      <c r="E59" s="3"/>
      <c r="F59" s="3">
        <f>(G58+G60)/2</f>
        <v>0.12649243340053642</v>
      </c>
      <c r="G59" s="3"/>
      <c r="H59" s="3">
        <f>(I58+I60)/2</f>
        <v>0.11898683220586027</v>
      </c>
      <c r="I59" s="3"/>
      <c r="J59" s="3">
        <f>(K58+K60)/2</f>
        <v>0.11155095774620769</v>
      </c>
      <c r="K59" s="3"/>
      <c r="L59" s="3">
        <f>(M58+M60)/2</f>
        <v>0.10418690382179932</v>
      </c>
      <c r="M59" s="3"/>
      <c r="N59" s="3">
        <f>(O58+O60)/2</f>
        <v>9.6897342192077934E-2</v>
      </c>
      <c r="O59" s="3"/>
      <c r="P59" s="3">
        <f>(Q58+Q60)/2</f>
        <v>8.9685662899710611E-2</v>
      </c>
      <c r="Q59" s="3"/>
      <c r="R59" s="3">
        <f>(S58+S60)/2</f>
        <v>8.2556155858708236E-2</v>
      </c>
      <c r="S59" s="3"/>
      <c r="T59" s="3">
        <f>(U58+U60)/2</f>
        <v>7.5514248245437135E-2</v>
      </c>
      <c r="U59" s="3"/>
      <c r="V59" s="3">
        <f>(W58+W60)/2</f>
        <v>6.8566818308393271E-2</v>
      </c>
      <c r="W59" s="3"/>
      <c r="X59" s="3">
        <f>(Y58+Y60)/2</f>
        <v>6.1722615267908086E-2</v>
      </c>
      <c r="Y59" s="3"/>
      <c r="Z59" s="3">
        <f>(AA58+AA60)/2</f>
        <v>5.4992828700808835E-2</v>
      </c>
      <c r="AA59" s="3"/>
      <c r="AB59" s="3">
        <f>(AC58+AC60)/2</f>
        <v>4.8391871983490688E-2</v>
      </c>
      <c r="AC59" s="3"/>
      <c r="AD59" s="3">
        <f>(AE58+AE60)/2</f>
        <v>4.1938477676989314E-2</v>
      </c>
      <c r="AE59" s="3"/>
      <c r="AF59" s="3">
        <f>(AG58+AG60)/2</f>
        <v>3.5657256167380004E-2</v>
      </c>
      <c r="AG59" s="3"/>
      <c r="AH59" s="3">
        <f>(AI58+AI60)/2</f>
        <v>2.9580956251260081E-2</v>
      </c>
      <c r="AI59" s="3"/>
      <c r="AJ59" s="3">
        <f>(AK58+AK60)/2</f>
        <v>2.3753811709277525E-2</v>
      </c>
      <c r="AK59" s="3"/>
      <c r="AL59" s="3">
        <f>(AM58+AM60)/2</f>
        <v>1.8236602160952776E-2</v>
      </c>
      <c r="AM59" s="3"/>
      <c r="AN59" s="3">
        <f>(AO58+AO60)/2</f>
        <v>1.3114463111572277E-2</v>
      </c>
      <c r="AO59" s="3"/>
      <c r="AP59" s="3">
        <f>(AQ58+AQ60)/2</f>
        <v>8.5091118164062583E-3</v>
      </c>
      <c r="AQ59" s="3"/>
      <c r="AR59" s="3">
        <f>(AS58+AS60)/2</f>
        <v>4.5978515625000032E-3</v>
      </c>
      <c r="AS59" s="3"/>
      <c r="AT59" s="3">
        <f>(AU58+AU60)/2</f>
        <v>1.6406250000000015E-3</v>
      </c>
      <c r="AU59" s="3"/>
      <c r="AV59" s="3">
        <f>(AW58+AW60)/2</f>
        <v>0</v>
      </c>
      <c r="AW59" s="3"/>
      <c r="AX59" s="3">
        <f>(AY58+AY60)/2</f>
        <v>0</v>
      </c>
      <c r="AY59" s="3"/>
      <c r="AZ59" s="3">
        <f>(BA58+BA60)</f>
        <v>0</v>
      </c>
      <c r="BA59" s="3"/>
    </row>
    <row r="60" spans="1:53" x14ac:dyDescent="0.2">
      <c r="A60" s="3"/>
      <c r="B60" s="3"/>
      <c r="C60" s="3"/>
      <c r="D60" s="3"/>
      <c r="E60" s="3"/>
      <c r="F60" s="3"/>
      <c r="G60" s="3">
        <f>(H59+H61)/2</f>
        <v>9.2551489898964917E-2</v>
      </c>
      <c r="H60" s="3"/>
      <c r="I60" s="3">
        <f>(J59+J61)/2</f>
        <v>8.6234695479695617E-2</v>
      </c>
      <c r="J60" s="3"/>
      <c r="K60" s="3">
        <f>(L59+L61)/2</f>
        <v>8.0008150869431124E-2</v>
      </c>
      <c r="L60" s="3"/>
      <c r="M60" s="3">
        <f>(N59+N61)/2</f>
        <v>7.3876382045268349E-2</v>
      </c>
      <c r="N60" s="3"/>
      <c r="O60" s="3">
        <f>(P59+P61)/2</f>
        <v>6.784479834675107E-2</v>
      </c>
      <c r="P60" s="3"/>
      <c r="Q60" s="3">
        <f>(R59+R61)/2</f>
        <v>6.1919882332416763E-2</v>
      </c>
      <c r="R60" s="3"/>
      <c r="S60" s="3">
        <f>(T59+T61)/2</f>
        <v>5.6109429718806572E-2</v>
      </c>
      <c r="T60" s="3"/>
      <c r="U60" s="3">
        <f>(V59+V61)/2</f>
        <v>5.0422855115815429E-2</v>
      </c>
      <c r="V60" s="3"/>
      <c r="W60" s="3">
        <f>(X59+X61)/2</f>
        <v>4.4871584964326777E-2</v>
      </c>
      <c r="X60" s="3"/>
      <c r="Y60" s="3">
        <f>(Z59+Z61)/2</f>
        <v>3.9469567055728724E-2</v>
      </c>
      <c r="Z60" s="3"/>
      <c r="AA60" s="3">
        <f>(AB59+AB61)/2</f>
        <v>3.4233937196843173E-2</v>
      </c>
      <c r="AB60" s="3"/>
      <c r="AC60" s="3">
        <f>(AD59+AD61)/2</f>
        <v>2.9185899183834917E-2</v>
      </c>
      <c r="AD60" s="3"/>
      <c r="AE60" s="3">
        <f>(AF59+AF61)/2</f>
        <v>2.4351895594382597E-2</v>
      </c>
      <c r="AF60" s="3"/>
      <c r="AG60" s="3">
        <f>(AH59+AH61)/2</f>
        <v>1.9765174695672294E-2</v>
      </c>
      <c r="AH60" s="3"/>
      <c r="AI60" s="3">
        <f>(AJ59+AJ61)/2</f>
        <v>1.5467890383104418E-2</v>
      </c>
      <c r="AJ60" s="3"/>
      <c r="AK60" s="3">
        <f>(AL59+AL61)/2</f>
        <v>1.151389287445222E-2</v>
      </c>
      <c r="AL60" s="3"/>
      <c r="AM60" s="3">
        <f>(AN59+AN61)/2</f>
        <v>7.9723231695556715E-3</v>
      </c>
      <c r="AN60" s="3"/>
      <c r="AO60" s="3">
        <f>(AP59+AP61)/2</f>
        <v>4.9318264160156293E-3</v>
      </c>
      <c r="AP60" s="3"/>
      <c r="AQ60" s="3">
        <f>(AR59+AR61)/2</f>
        <v>2.5040039062500016E-3</v>
      </c>
      <c r="AR60" s="3"/>
      <c r="AS60" s="3">
        <f>(AT59+AT61)/2</f>
        <v>8.2031250000000073E-4</v>
      </c>
      <c r="AT60" s="3"/>
      <c r="AU60" s="3">
        <f>(AV59+AV61)/2</f>
        <v>0</v>
      </c>
      <c r="AV60" s="3"/>
      <c r="AW60" s="3">
        <f>(AX59+AX61)/2</f>
        <v>0</v>
      </c>
      <c r="AX60" s="3"/>
      <c r="AY60" s="3">
        <f>(AZ59+AZ61)/2</f>
        <v>0</v>
      </c>
      <c r="AZ60" s="3"/>
      <c r="BA60" s="3">
        <v>0</v>
      </c>
    </row>
    <row r="61" spans="1:53" x14ac:dyDescent="0.2">
      <c r="A61" s="3"/>
      <c r="B61" s="3"/>
      <c r="C61" s="3"/>
      <c r="D61" s="3"/>
      <c r="E61" s="3"/>
      <c r="F61" s="3"/>
      <c r="G61" s="3"/>
      <c r="H61" s="3">
        <f>(I60+I62)/2</f>
        <v>6.6116147592069546E-2</v>
      </c>
      <c r="I61" s="3"/>
      <c r="J61" s="3">
        <f>(K60+K62)/2</f>
        <v>6.0918433213183534E-2</v>
      </c>
      <c r="K61" s="3"/>
      <c r="L61" s="3">
        <f>(M60+M62)/2</f>
        <v>5.5829397917062921E-2</v>
      </c>
      <c r="M61" s="3"/>
      <c r="N61" s="3">
        <f>(O60+O62)/2</f>
        <v>5.0855421898458764E-2</v>
      </c>
      <c r="O61" s="3"/>
      <c r="P61" s="3">
        <f>(Q60+Q62)/2</f>
        <v>4.6003933793791536E-2</v>
      </c>
      <c r="Q61" s="3"/>
      <c r="R61" s="3">
        <f>(S60+S62)/2</f>
        <v>4.1283608806125291E-2</v>
      </c>
      <c r="S61" s="3"/>
      <c r="T61" s="3">
        <f>(U60+U62)/2</f>
        <v>3.6704611192176009E-2</v>
      </c>
      <c r="U61" s="3"/>
      <c r="V61" s="3">
        <f>(W60+W62)/2</f>
        <v>3.2278891923237588E-2</v>
      </c>
      <c r="W61" s="3"/>
      <c r="X61" s="3">
        <f>(Y60+Y62)/2</f>
        <v>2.8020554660745468E-2</v>
      </c>
      <c r="Y61" s="3"/>
      <c r="Z61" s="3">
        <f>(AA60+AA62)/2</f>
        <v>2.3946305410648617E-2</v>
      </c>
      <c r="AA61" s="3"/>
      <c r="AB61" s="3">
        <f>(AC60+AC62)/2</f>
        <v>2.0076002410195651E-2</v>
      </c>
      <c r="AC61" s="3"/>
      <c r="AD61" s="3">
        <f>(AE60+AE62)/2</f>
        <v>1.6433320690680521E-2</v>
      </c>
      <c r="AE61" s="3"/>
      <c r="AF61" s="3">
        <f>(AG60+AG62)/2</f>
        <v>1.3046535021385192E-2</v>
      </c>
      <c r="AG61" s="3"/>
      <c r="AH61" s="3">
        <f>(AI60+AI62)/2</f>
        <v>9.9493931400845073E-3</v>
      </c>
      <c r="AI61" s="3"/>
      <c r="AJ61" s="3">
        <f>(AK60+AK62)/2</f>
        <v>7.1819690569313119E-3</v>
      </c>
      <c r="AK61" s="3"/>
      <c r="AL61" s="3">
        <f>(AM60+AM62)/2</f>
        <v>4.7911835879516649E-3</v>
      </c>
      <c r="AM61" s="3"/>
      <c r="AN61" s="3">
        <f>(AO60+AO62)/2</f>
        <v>2.8301832275390649E-3</v>
      </c>
      <c r="AO61" s="3"/>
      <c r="AP61" s="3">
        <f>(AQ60+AQ62)/2</f>
        <v>1.3545410156250008E-3</v>
      </c>
      <c r="AQ61" s="3"/>
      <c r="AR61" s="3">
        <f>(AS60+AS62)/2</f>
        <v>4.1015625000000036E-4</v>
      </c>
      <c r="AS61" s="3"/>
      <c r="AT61" s="3">
        <f>(AU60+AU62)/2</f>
        <v>0</v>
      </c>
      <c r="AU61" s="3"/>
      <c r="AV61" s="3">
        <f>(AW60+AW62)/2</f>
        <v>0</v>
      </c>
      <c r="AW61" s="3"/>
      <c r="AX61" s="3">
        <f>(AY60+AY62)/2</f>
        <v>0</v>
      </c>
      <c r="AY61" s="3"/>
      <c r="AZ61" s="3">
        <f>(BA60+BA62)</f>
        <v>0</v>
      </c>
      <c r="BA61" s="3"/>
    </row>
    <row r="62" spans="1:53" x14ac:dyDescent="0.2">
      <c r="A62" s="3"/>
      <c r="B62" s="3"/>
      <c r="C62" s="3"/>
      <c r="D62" s="3"/>
      <c r="E62" s="3"/>
      <c r="F62" s="3"/>
      <c r="G62" s="3"/>
      <c r="H62" s="3"/>
      <c r="I62" s="3">
        <f>(J61+J63)/2</f>
        <v>4.5997599704443469E-2</v>
      </c>
      <c r="J62" s="3"/>
      <c r="K62" s="3">
        <f>(L61+L63)/2</f>
        <v>4.1828715556935937E-2</v>
      </c>
      <c r="L62" s="3"/>
      <c r="M62" s="3">
        <f>(N61+N63)/2</f>
        <v>3.7782413788857494E-2</v>
      </c>
      <c r="N62" s="3"/>
      <c r="O62" s="3">
        <f>(P61+P63)/2</f>
        <v>3.3866045450166464E-2</v>
      </c>
      <c r="P62" s="3"/>
      <c r="Q62" s="3">
        <f>(R61+R63)/2</f>
        <v>3.0087985255166309E-2</v>
      </c>
      <c r="R62" s="3"/>
      <c r="S62" s="3">
        <f>(T61+T63)/2</f>
        <v>2.6457787893444017E-2</v>
      </c>
      <c r="T62" s="3"/>
      <c r="U62" s="3">
        <f>(V61+V63)/2</f>
        <v>2.2986367268536586E-2</v>
      </c>
      <c r="V62" s="3"/>
      <c r="W62" s="3">
        <f>(X61+X63)/2</f>
        <v>1.9686198882148401E-2</v>
      </c>
      <c r="X62" s="3"/>
      <c r="Y62" s="3">
        <f>(Z61+Z63)/2</f>
        <v>1.6571542265762209E-2</v>
      </c>
      <c r="Z62" s="3"/>
      <c r="AA62" s="3">
        <f>(AB61+AB63)/2</f>
        <v>1.3658673624454063E-2</v>
      </c>
      <c r="AB62" s="3"/>
      <c r="AC62" s="3">
        <f>(AD61+AD63)/2</f>
        <v>1.0966105636556381E-2</v>
      </c>
      <c r="AD62" s="3"/>
      <c r="AE62" s="3">
        <f>(AF61+AF63)/2</f>
        <v>8.5147457869784414E-3</v>
      </c>
      <c r="AF62" s="3"/>
      <c r="AG62" s="3">
        <f>(AH61+AH63)/2</f>
        <v>6.3278953470980908E-3</v>
      </c>
      <c r="AH62" s="3"/>
      <c r="AI62" s="3">
        <f>(AJ61+AJ63)/2</f>
        <v>4.4308958970645951E-3</v>
      </c>
      <c r="AJ62" s="3"/>
      <c r="AK62" s="3">
        <f>(AL61+AL63)/2</f>
        <v>2.8500452394104032E-3</v>
      </c>
      <c r="AL62" s="3"/>
      <c r="AM62" s="3">
        <f>(AN61+AN63)/2</f>
        <v>1.6100440063476576E-3</v>
      </c>
      <c r="AN62" s="3"/>
      <c r="AO62" s="3">
        <f>(AP61+AP63)/2</f>
        <v>7.2854003906250037E-4</v>
      </c>
      <c r="AP62" s="3"/>
      <c r="AQ62" s="3">
        <f>(AR61+AR63)/2</f>
        <v>2.0507812500000018E-4</v>
      </c>
      <c r="AR62" s="3"/>
      <c r="AS62" s="3">
        <f>(AT61+AT63)/2</f>
        <v>0</v>
      </c>
      <c r="AT62" s="3"/>
      <c r="AU62" s="3">
        <f>(AV61+AV63)/2</f>
        <v>0</v>
      </c>
      <c r="AV62" s="3"/>
      <c r="AW62" s="3">
        <f>(AX61+AX63)/2</f>
        <v>0</v>
      </c>
      <c r="AX62" s="3"/>
      <c r="AY62" s="3">
        <f>(AZ61+AZ63)/2</f>
        <v>0</v>
      </c>
      <c r="AZ62" s="3"/>
      <c r="BA62" s="3">
        <v>0</v>
      </c>
    </row>
    <row r="63" spans="1:53" x14ac:dyDescent="0.2">
      <c r="A63" s="3"/>
      <c r="B63" s="3"/>
      <c r="C63" s="3"/>
      <c r="D63" s="3"/>
      <c r="E63" s="3"/>
      <c r="F63" s="3"/>
      <c r="G63" s="3"/>
      <c r="H63" s="3"/>
      <c r="I63" s="3"/>
      <c r="J63" s="3">
        <f>(K62+K64)/2</f>
        <v>3.1076766195703404E-2</v>
      </c>
      <c r="K63" s="3"/>
      <c r="L63" s="3">
        <f>(M62+M64)/2</f>
        <v>2.7828033196808957E-2</v>
      </c>
      <c r="M63" s="3"/>
      <c r="N63" s="3">
        <f>(O62+O64)/2</f>
        <v>2.4709405679256218E-2</v>
      </c>
      <c r="O63" s="3"/>
      <c r="P63" s="3">
        <f>(Q62+Q64)/2</f>
        <v>2.1728157106541395E-2</v>
      </c>
      <c r="Q63" s="3"/>
      <c r="R63" s="3">
        <f>(S62+S64)/2</f>
        <v>1.8892361704207324E-2</v>
      </c>
      <c r="S63" s="3"/>
      <c r="T63" s="3">
        <f>(U62+U64)/2</f>
        <v>1.6210964594712024E-2</v>
      </c>
      <c r="U63" s="3"/>
      <c r="V63" s="3">
        <f>(W62+W64)/2</f>
        <v>1.3693842613835583E-2</v>
      </c>
      <c r="W63" s="3"/>
      <c r="X63" s="3">
        <f>(Y62+Y64)/2</f>
        <v>1.1351843103551335E-2</v>
      </c>
      <c r="Y63" s="3"/>
      <c r="Z63" s="3">
        <f>(AA62+AA64)/2</f>
        <v>9.1967791208758011E-3</v>
      </c>
      <c r="AA63" s="3"/>
      <c r="AB63" s="3">
        <f>(AC62+AC64)/2</f>
        <v>7.2413448387124747E-3</v>
      </c>
      <c r="AC63" s="3"/>
      <c r="AD63" s="3">
        <f>(AE62+AE64)/2</f>
        <v>5.4988905824322407E-3</v>
      </c>
      <c r="AE63" s="3"/>
      <c r="AF63" s="3">
        <f>(AG62+AG64)/2</f>
        <v>3.9829565525716926E-3</v>
      </c>
      <c r="AG63" s="3"/>
      <c r="AH63" s="3">
        <f>(AI62+AI64)/2</f>
        <v>2.7063975541116742E-3</v>
      </c>
      <c r="AI63" s="3"/>
      <c r="AJ63" s="3">
        <f>(AK62+AK64)/2</f>
        <v>1.6798227371978775E-3</v>
      </c>
      <c r="AK63" s="3"/>
      <c r="AL63" s="3">
        <f>(AM62+AM64)/2</f>
        <v>9.0890689086914138E-4</v>
      </c>
      <c r="AM63" s="3"/>
      <c r="AN63" s="3">
        <f>(AO62+AO64)/2</f>
        <v>3.8990478515625018E-4</v>
      </c>
      <c r="AO63" s="3"/>
      <c r="AP63" s="3">
        <f>(AQ62+AQ64)/2</f>
        <v>1.0253906250000009E-4</v>
      </c>
      <c r="AQ63" s="3"/>
      <c r="AR63" s="3">
        <f>(AS62+AS64)/2</f>
        <v>0</v>
      </c>
      <c r="AS63" s="3"/>
      <c r="AT63" s="3">
        <f>(AU62+AU64)/2</f>
        <v>0</v>
      </c>
      <c r="AU63" s="3"/>
      <c r="AV63" s="3">
        <f>(AW62+AW64)/2</f>
        <v>0</v>
      </c>
      <c r="AW63" s="3"/>
      <c r="AX63" s="3">
        <f>(AY62+AY64)/2</f>
        <v>0</v>
      </c>
      <c r="AY63" s="3"/>
      <c r="AZ63" s="3">
        <f>(BA62+BA64)</f>
        <v>0</v>
      </c>
      <c r="BA63" s="3"/>
    </row>
    <row r="64" spans="1:53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>
        <f>(L63+L65)/2</f>
        <v>2.0324816834470866E-2</v>
      </c>
      <c r="L64" s="3"/>
      <c r="M64" s="3">
        <f>(N63+N65)/2</f>
        <v>1.7873652604760419E-2</v>
      </c>
      <c r="N64" s="3"/>
      <c r="O64" s="3">
        <f>(P63+P65)/2</f>
        <v>1.5552765908345971E-2</v>
      </c>
      <c r="P64" s="3"/>
      <c r="Q64" s="3">
        <f>(R63+R65)/2</f>
        <v>1.3368328957916479E-2</v>
      </c>
      <c r="R64" s="3"/>
      <c r="S64" s="3">
        <f>(T63+T65)/2</f>
        <v>1.1326935514970632E-2</v>
      </c>
      <c r="T64" s="3"/>
      <c r="U64" s="3">
        <f>(V63+V65)/2</f>
        <v>9.4355619208874603E-3</v>
      </c>
      <c r="V64" s="3"/>
      <c r="W64" s="3">
        <f>(X63+X65)/2</f>
        <v>7.7014863455227636E-3</v>
      </c>
      <c r="X64" s="3"/>
      <c r="Y64" s="3">
        <f>(Z63+Z65)/2</f>
        <v>6.1321439413404583E-3</v>
      </c>
      <c r="Z64" s="3"/>
      <c r="AA64" s="3">
        <f>(AB63+AB65)/2</f>
        <v>4.7348846172975394E-3</v>
      </c>
      <c r="AB64" s="3"/>
      <c r="AC64" s="3">
        <f>(AD63+AD65)/2</f>
        <v>3.5165840408685678E-3</v>
      </c>
      <c r="AD64" s="3"/>
      <c r="AE64" s="3">
        <f>(AF63+AF65)/2</f>
        <v>2.4830353778860408E-3</v>
      </c>
      <c r="AF64" s="3"/>
      <c r="AG64" s="3">
        <f>(AH63+AH65)/2</f>
        <v>1.6380177580452935E-3</v>
      </c>
      <c r="AH64" s="3"/>
      <c r="AI64" s="3">
        <f>(AJ63+AJ65)/2</f>
        <v>9.818992111587533E-4</v>
      </c>
      <c r="AJ64" s="3"/>
      <c r="AK64" s="3">
        <f>(AL63+AL65)/2</f>
        <v>5.0960023498535195E-4</v>
      </c>
      <c r="AL64" s="3"/>
      <c r="AM64" s="3">
        <f>(AN63+AN65)/2</f>
        <v>2.0776977539062509E-4</v>
      </c>
      <c r="AN64" s="3"/>
      <c r="AO64" s="3">
        <f>(AP63+AP65)/2</f>
        <v>5.1269531250000046E-5</v>
      </c>
      <c r="AP64" s="3"/>
      <c r="AQ64" s="3">
        <f>(AR63+AR65)/2</f>
        <v>0</v>
      </c>
      <c r="AR64" s="3"/>
      <c r="AS64" s="3">
        <f>(AT63+AT65)/2</f>
        <v>0</v>
      </c>
      <c r="AT64" s="3"/>
      <c r="AU64" s="3">
        <f>(AV63+AV65)/2</f>
        <v>0</v>
      </c>
      <c r="AV64" s="3"/>
      <c r="AW64" s="3">
        <f>(AX63+AX65)/2</f>
        <v>0</v>
      </c>
      <c r="AX64" s="3"/>
      <c r="AY64" s="3">
        <f>(AZ63+AZ65)/2</f>
        <v>0</v>
      </c>
      <c r="AZ64" s="3"/>
      <c r="BA64" s="3">
        <v>0</v>
      </c>
    </row>
    <row r="65" spans="1:53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>
        <f>(M64+M66)/2</f>
        <v>1.2821600472132776E-2</v>
      </c>
      <c r="M65" s="3"/>
      <c r="N65" s="3">
        <f>(O64+O66)/2</f>
        <v>1.1037899530264621E-2</v>
      </c>
      <c r="O65" s="3"/>
      <c r="P65" s="3">
        <f>(Q64+Q66)/2</f>
        <v>9.3773747101505468E-3</v>
      </c>
      <c r="Q65" s="3"/>
      <c r="R65" s="3">
        <f>(S64+S66)/2</f>
        <v>7.8442962116256343E-3</v>
      </c>
      <c r="S65" s="3"/>
      <c r="T65" s="3">
        <f>(U64+U66)/2</f>
        <v>6.4429064352292389E-3</v>
      </c>
      <c r="U65" s="3"/>
      <c r="V65" s="3">
        <f>(W64+W66)/2</f>
        <v>5.1772812279393381E-3</v>
      </c>
      <c r="W65" s="3"/>
      <c r="X65" s="3">
        <f>(Y64+Y66)/2</f>
        <v>4.0511295874941936E-3</v>
      </c>
      <c r="Y65" s="3"/>
      <c r="Z65" s="3">
        <f>(AA64+AA66)/2</f>
        <v>3.0675087618051156E-3</v>
      </c>
      <c r="AA65" s="3"/>
      <c r="AB65" s="3">
        <f>(AC64+AC66)/2</f>
        <v>2.2284243958826042E-3</v>
      </c>
      <c r="AC65" s="3"/>
      <c r="AD65" s="3">
        <f>(AE64+AE66)/2</f>
        <v>1.5342774993048949E-3</v>
      </c>
      <c r="AE65" s="3"/>
      <c r="AF65" s="3">
        <f>(AG64+AG66)/2</f>
        <v>9.8311420320038902E-4</v>
      </c>
      <c r="AG65" s="3"/>
      <c r="AH65" s="3">
        <f>(AI64+AI66)/2</f>
        <v>5.6963796197891288E-4</v>
      </c>
      <c r="AI65" s="3"/>
      <c r="AJ65" s="3">
        <f>(AK64+AK66)/2</f>
        <v>2.8397568511962911E-4</v>
      </c>
      <c r="AK65" s="3"/>
      <c r="AL65" s="3">
        <f>(AM64+AM66)/2</f>
        <v>1.1029357910156254E-4</v>
      </c>
      <c r="AM65" s="3"/>
      <c r="AN65" s="3">
        <f>(AO64+AO66)/2</f>
        <v>2.5634765625000023E-5</v>
      </c>
      <c r="AO65" s="3"/>
      <c r="AP65" s="3">
        <f>(AQ64+AQ66)/2</f>
        <v>0</v>
      </c>
      <c r="AQ65" s="3"/>
      <c r="AR65" s="3">
        <f>(AS64+AS66)/2</f>
        <v>0</v>
      </c>
      <c r="AS65" s="3"/>
      <c r="AT65" s="3">
        <f>(AU64+AU66)/2</f>
        <v>0</v>
      </c>
      <c r="AU65" s="3"/>
      <c r="AV65" s="3">
        <f>(AW64+AW66)/2</f>
        <v>0</v>
      </c>
      <c r="AW65" s="3"/>
      <c r="AX65" s="3">
        <f>(AY64+AY66)/2</f>
        <v>0</v>
      </c>
      <c r="AY65" s="3"/>
      <c r="AZ65" s="3">
        <f>(BA64+BA66)</f>
        <v>0</v>
      </c>
      <c r="BA65" s="3"/>
    </row>
    <row r="66" spans="1:53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>
        <f>(N65+N67)/2</f>
        <v>7.7695483395051317E-3</v>
      </c>
      <c r="N66" s="3"/>
      <c r="O66" s="3">
        <f>(P65+P67)/2</f>
        <v>6.5230331521832722E-3</v>
      </c>
      <c r="P66" s="3"/>
      <c r="Q66" s="3">
        <f>(R65+R67)/2</f>
        <v>5.3864204623846144E-3</v>
      </c>
      <c r="R66" s="3"/>
      <c r="S66" s="3">
        <f>(T65+T67)/2</f>
        <v>4.3616569082806384E-3</v>
      </c>
      <c r="T66" s="3"/>
      <c r="U66" s="3">
        <f>(V65+V67)/2</f>
        <v>3.4502509495710171E-3</v>
      </c>
      <c r="V66" s="3"/>
      <c r="W66" s="3">
        <f>(X65+X67)/2</f>
        <v>2.6530761103559118E-3</v>
      </c>
      <c r="X66" s="3"/>
      <c r="Y66" s="3">
        <f>(Z65+Z67)/2</f>
        <v>1.9701152336479288E-3</v>
      </c>
      <c r="Z66" s="3"/>
      <c r="AA66" s="3">
        <f>(AB65+AB67)/2</f>
        <v>1.4001329063126917E-3</v>
      </c>
      <c r="AB66" s="3"/>
      <c r="AC66" s="3">
        <f>(AD65+AD67)/2</f>
        <v>9.4026475089664099E-4</v>
      </c>
      <c r="AD66" s="3"/>
      <c r="AE66" s="3">
        <f>(AF65+AF67)/2</f>
        <v>5.8551962072374882E-4</v>
      </c>
      <c r="AF66" s="3"/>
      <c r="AG66" s="3">
        <f>(AH65+AH67)/2</f>
        <v>3.2821064835548432E-4</v>
      </c>
      <c r="AH66" s="3"/>
      <c r="AI66" s="3">
        <f>(AJ65+AJ67)/2</f>
        <v>1.5737671279907238E-4</v>
      </c>
      <c r="AJ66" s="3"/>
      <c r="AK66" s="3">
        <f>(AL65+AL67)/2</f>
        <v>5.8351135253906271E-5</v>
      </c>
      <c r="AL66" s="3"/>
      <c r="AM66" s="3">
        <f>(AN65+AN67)/2</f>
        <v>1.2817382812500011E-5</v>
      </c>
      <c r="AN66" s="3"/>
      <c r="AO66" s="3">
        <f>(AP65+AP67)/2</f>
        <v>0</v>
      </c>
      <c r="AP66" s="3"/>
      <c r="AQ66" s="3">
        <f>(AR65+AR67)/2</f>
        <v>0</v>
      </c>
      <c r="AR66" s="3"/>
      <c r="AS66" s="3">
        <f>(AT65+AT67)/2</f>
        <v>0</v>
      </c>
      <c r="AT66" s="3"/>
      <c r="AU66" s="3">
        <f>(AV65+AV67)/2</f>
        <v>0</v>
      </c>
      <c r="AV66" s="3"/>
      <c r="AW66" s="3">
        <f>(AX65+AX67)/2</f>
        <v>0</v>
      </c>
      <c r="AX66" s="3"/>
      <c r="AY66" s="3">
        <f>(AZ65+AZ67)/2</f>
        <v>0</v>
      </c>
      <c r="AZ66" s="3"/>
      <c r="BA66" s="3">
        <v>0</v>
      </c>
    </row>
    <row r="67" spans="1:53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>
        <f>(O66+O68)/2</f>
        <v>4.5011971487456427E-3</v>
      </c>
      <c r="O67" s="3"/>
      <c r="P67" s="3">
        <f>(Q66+Q68)/2</f>
        <v>3.6686915942159984E-3</v>
      </c>
      <c r="Q67" s="3"/>
      <c r="R67" s="3">
        <f>(S66+S68)/2</f>
        <v>2.9285447131435936E-3</v>
      </c>
      <c r="S67" s="3"/>
      <c r="T67" s="3">
        <f>(U66+U68)/2</f>
        <v>2.2804073813320383E-3</v>
      </c>
      <c r="U67" s="3"/>
      <c r="V67" s="3">
        <f>(W66+W68)/2</f>
        <v>1.7232206712026958E-3</v>
      </c>
      <c r="W67" s="3"/>
      <c r="X67" s="3">
        <f>(Y66+Y68)/2</f>
        <v>1.2550226332176295E-3</v>
      </c>
      <c r="Y67" s="3"/>
      <c r="Z67" s="3">
        <f>(AA66+AA68)/2</f>
        <v>8.7272170549074191E-4</v>
      </c>
      <c r="AA67" s="3"/>
      <c r="AB67" s="3">
        <f>(AC66+AC68)/2</f>
        <v>5.7184141674277908E-4</v>
      </c>
      <c r="AC67" s="3"/>
      <c r="AD67" s="3">
        <f>(AE66+AE68)/2</f>
        <v>3.4625200248838701E-4</v>
      </c>
      <c r="AE67" s="3"/>
      <c r="AF67" s="3">
        <f>(AG66+AG68)/2</f>
        <v>1.8792503824710863E-4</v>
      </c>
      <c r="AG67" s="3"/>
      <c r="AH67" s="3">
        <f>(AI66+AI68)/2</f>
        <v>8.6783334732055725E-5</v>
      </c>
      <c r="AI67" s="3"/>
      <c r="AJ67" s="3">
        <f>(AK66+AK68)/2</f>
        <v>3.0777740478515635E-5</v>
      </c>
      <c r="AK67" s="3"/>
      <c r="AL67" s="3">
        <f>(AM66+AM68)/2</f>
        <v>6.4086914062500057E-6</v>
      </c>
      <c r="AM67" s="3"/>
      <c r="AN67" s="3">
        <f>(AO66+AO68)/2</f>
        <v>0</v>
      </c>
      <c r="AO67" s="3"/>
      <c r="AP67" s="3">
        <f>(AQ66+AQ68)/2</f>
        <v>0</v>
      </c>
      <c r="AQ67" s="3"/>
      <c r="AR67" s="3">
        <f>(AS66+AS68)/2</f>
        <v>0</v>
      </c>
      <c r="AS67" s="3"/>
      <c r="AT67" s="3">
        <f>(AU66+AU68)/2</f>
        <v>0</v>
      </c>
      <c r="AU67" s="3"/>
      <c r="AV67" s="3">
        <f>(AW66+AW68)/2</f>
        <v>0</v>
      </c>
      <c r="AW67" s="3"/>
      <c r="AX67" s="3">
        <f>(AY66+AY68)/2</f>
        <v>0</v>
      </c>
      <c r="AY67" s="3"/>
      <c r="AZ67" s="3">
        <f>(BA66+BA68)</f>
        <v>0</v>
      </c>
      <c r="BA67" s="3"/>
    </row>
    <row r="68" spans="1:53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>
        <f>(P67+P69)/2</f>
        <v>2.4793611453080124E-3</v>
      </c>
      <c r="P68" s="3"/>
      <c r="Q68" s="3">
        <f>(R67+R69)/2</f>
        <v>1.9509627260473825E-3</v>
      </c>
      <c r="R68" s="3"/>
      <c r="S68" s="3">
        <f>(T67+T69)/2</f>
        <v>1.4954325180065492E-3</v>
      </c>
      <c r="T68" s="3"/>
      <c r="U68" s="3">
        <f>(V67+V69)/2</f>
        <v>1.1105638130930594E-3</v>
      </c>
      <c r="V68" s="3"/>
      <c r="W68" s="3">
        <f>(X67+X69)/2</f>
        <v>7.9336523204947987E-4</v>
      </c>
      <c r="X68" s="3"/>
      <c r="Y68" s="3">
        <f>(Z67+Z69)/2</f>
        <v>5.3993003278733024E-4</v>
      </c>
      <c r="Z68" s="3"/>
      <c r="AA68" s="3">
        <f>(AB67+AB69)/2</f>
        <v>3.4531050466879226E-4</v>
      </c>
      <c r="AB68" s="3"/>
      <c r="AC68" s="3">
        <f>(AD67+AD69)/2</f>
        <v>2.0341808258891723E-4</v>
      </c>
      <c r="AD68" s="3"/>
      <c r="AE68" s="3">
        <f>(AF67+AF69)/2</f>
        <v>1.0698438425302515E-4</v>
      </c>
      <c r="AF68" s="3"/>
      <c r="AG68" s="3">
        <f>(AH67+AH69)/2</f>
        <v>4.7639428138732945E-5</v>
      </c>
      <c r="AH68" s="3"/>
      <c r="AI68" s="3">
        <f>(AJ67+AJ69)/2</f>
        <v>1.6189956665039068E-5</v>
      </c>
      <c r="AJ68" s="3"/>
      <c r="AK68" s="3">
        <f>(AL67+AL69)/2</f>
        <v>3.2043457031250028E-6</v>
      </c>
      <c r="AL68" s="3"/>
      <c r="AM68" s="3">
        <f>(AN67+AN69)/2</f>
        <v>0</v>
      </c>
      <c r="AN68" s="3"/>
      <c r="AO68" s="3">
        <f>(AP67+AP69)/2</f>
        <v>0</v>
      </c>
      <c r="AP68" s="3"/>
      <c r="AQ68" s="3">
        <f>(AR67+AR69)/2</f>
        <v>0</v>
      </c>
      <c r="AR68" s="3"/>
      <c r="AS68" s="3">
        <f>(AT67+AT69)/2</f>
        <v>0</v>
      </c>
      <c r="AT68" s="3"/>
      <c r="AU68" s="3">
        <f>(AV67+AV69)/2</f>
        <v>0</v>
      </c>
      <c r="AV68" s="3"/>
      <c r="AW68" s="3">
        <f>(AX67+AX69)/2</f>
        <v>0</v>
      </c>
      <c r="AX68" s="3"/>
      <c r="AY68" s="3">
        <f>(AZ67+AZ69)/2</f>
        <v>0</v>
      </c>
      <c r="AZ68" s="3"/>
      <c r="BA68" s="3">
        <v>0</v>
      </c>
    </row>
    <row r="69" spans="1:53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>
        <f>(Q68+Q70)/2</f>
        <v>1.2900306964000268E-3</v>
      </c>
      <c r="Q69" s="3"/>
      <c r="R69" s="3">
        <f>(S68+S70)/2</f>
        <v>9.7338073895117134E-4</v>
      </c>
      <c r="S69" s="3"/>
      <c r="T69" s="3">
        <f>(U68+U70)/2</f>
        <v>7.1045765468106029E-4</v>
      </c>
      <c r="U69" s="3"/>
      <c r="V69" s="3">
        <f>(W68+W70)/2</f>
        <v>4.9790695498342296E-4</v>
      </c>
      <c r="W69" s="3"/>
      <c r="X69" s="3">
        <f>(Y68+Y70)/2</f>
        <v>3.317078308813302E-4</v>
      </c>
      <c r="Y69" s="3"/>
      <c r="Z69" s="3">
        <f>(AA68+AA70)/2</f>
        <v>2.0713836008391862E-4</v>
      </c>
      <c r="AA69" s="3"/>
      <c r="AB69" s="3">
        <f>(AC68+AC70)/2</f>
        <v>1.1877959259480548E-4</v>
      </c>
      <c r="AC69" s="3"/>
      <c r="AD69" s="3">
        <f>(AE68+AE70)/2</f>
        <v>6.0584162689447459E-5</v>
      </c>
      <c r="AE69" s="3"/>
      <c r="AF69" s="3">
        <f>(AG68+AG70)/2</f>
        <v>2.604373025894167E-5</v>
      </c>
      <c r="AG69" s="3"/>
      <c r="AH69" s="3">
        <f>(AI68+AI70)/2</f>
        <v>8.4955215454101587E-6</v>
      </c>
      <c r="AI69" s="3"/>
      <c r="AJ69" s="3">
        <f>(AK68+AK70)/2</f>
        <v>1.6021728515625014E-6</v>
      </c>
      <c r="AK69" s="3"/>
      <c r="AL69" s="3">
        <f>(AM68+AM70)/2</f>
        <v>0</v>
      </c>
      <c r="AM69" s="3"/>
      <c r="AN69" s="3">
        <f>(AO68+AO70)/2</f>
        <v>0</v>
      </c>
      <c r="AO69" s="3"/>
      <c r="AP69" s="3">
        <f>(AQ68+AQ70)/2</f>
        <v>0</v>
      </c>
      <c r="AQ69" s="3"/>
      <c r="AR69" s="3">
        <f>(AS68+AS70)/2</f>
        <v>0</v>
      </c>
      <c r="AS69" s="3"/>
      <c r="AT69" s="3">
        <f>(AU68+AU70)/2</f>
        <v>0</v>
      </c>
      <c r="AU69" s="3"/>
      <c r="AV69" s="3">
        <f>(AW68+AW70)/2</f>
        <v>0</v>
      </c>
      <c r="AW69" s="3"/>
      <c r="AX69" s="3">
        <f>(AY68+AY70)/2</f>
        <v>0</v>
      </c>
      <c r="AY69" s="3"/>
      <c r="AZ69" s="3">
        <f>(BA68+BA70)</f>
        <v>0</v>
      </c>
      <c r="BA69" s="3"/>
    </row>
    <row r="70" spans="1:53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f>(R69+R71)/2</f>
        <v>6.2909866675267133E-4</v>
      </c>
      <c r="R70" s="3"/>
      <c r="S70" s="3">
        <f>(T69+T71)/2</f>
        <v>4.5132895989579352E-4</v>
      </c>
      <c r="T70" s="3"/>
      <c r="U70" s="3">
        <f>(V69+V71)/2</f>
        <v>3.1035149626906116E-4</v>
      </c>
      <c r="V70" s="3"/>
      <c r="W70" s="3">
        <f>(X69+X71)/2</f>
        <v>2.0244867791736605E-4</v>
      </c>
      <c r="X70" s="3"/>
      <c r="Y70" s="3">
        <f>(Z69+Z71)/2</f>
        <v>1.234856289753301E-4</v>
      </c>
      <c r="Z70" s="3"/>
      <c r="AA70" s="3">
        <f>(AB69+AB71)/2</f>
        <v>6.8966215499045017E-5</v>
      </c>
      <c r="AB70" s="3"/>
      <c r="AC70" s="3">
        <f>(AD69+AD71)/2</f>
        <v>3.4141102600693733E-5</v>
      </c>
      <c r="AD70" s="3"/>
      <c r="AE70" s="3">
        <f>(AF69+AF71)/2</f>
        <v>1.418394112586976E-5</v>
      </c>
      <c r="AF70" s="3"/>
      <c r="AG70" s="3">
        <f>(AH69+AH71)/2</f>
        <v>4.4480323791503918E-6</v>
      </c>
      <c r="AH70" s="3"/>
      <c r="AI70" s="3">
        <f>(AJ69+AJ71)/2</f>
        <v>8.0108642578125071E-7</v>
      </c>
      <c r="AJ70" s="3"/>
      <c r="AK70" s="3">
        <f>(AL69+AL71)/2</f>
        <v>0</v>
      </c>
      <c r="AL70" s="3"/>
      <c r="AM70" s="3">
        <f>(AN69+AN71)/2</f>
        <v>0</v>
      </c>
      <c r="AN70" s="3"/>
      <c r="AO70" s="3">
        <f>(AP69+AP71)/2</f>
        <v>0</v>
      </c>
      <c r="AP70" s="3"/>
      <c r="AQ70" s="3">
        <f>(AR69+AR71)/2</f>
        <v>0</v>
      </c>
      <c r="AR70" s="3"/>
      <c r="AS70" s="3">
        <f>(AT69+AT71)/2</f>
        <v>0</v>
      </c>
      <c r="AT70" s="3"/>
      <c r="AU70" s="3">
        <f>(AV69+AV71)/2</f>
        <v>0</v>
      </c>
      <c r="AV70" s="3"/>
      <c r="AW70" s="3">
        <f>(AX69+AX71)/2</f>
        <v>0</v>
      </c>
      <c r="AX70" s="3"/>
      <c r="AY70" s="3">
        <f>(AZ69+AZ71)/2</f>
        <v>0</v>
      </c>
      <c r="AZ70" s="3"/>
      <c r="BA70" s="3">
        <v>0</v>
      </c>
    </row>
    <row r="71" spans="1:53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>
        <f>(S70+S72)/2</f>
        <v>2.8481659455417132E-4</v>
      </c>
      <c r="S71" s="3"/>
      <c r="T71" s="3">
        <f>(U70+U72)/2</f>
        <v>1.9220026511052675E-4</v>
      </c>
      <c r="U71" s="3"/>
      <c r="V71" s="3">
        <f>(W70+W72)/2</f>
        <v>1.2279603755469942E-4</v>
      </c>
      <c r="W71" s="3"/>
      <c r="X71" s="3">
        <f>(Y70+Y72)/2</f>
        <v>7.3189524953401935E-5</v>
      </c>
      <c r="Y71" s="3"/>
      <c r="Z71" s="3">
        <f>(AA70+AA72)/2</f>
        <v>3.9832897866741603E-5</v>
      </c>
      <c r="AA71" s="3"/>
      <c r="AB71" s="3">
        <f>(AC70+AC72)/2</f>
        <v>1.9152838403284564E-5</v>
      </c>
      <c r="AC71" s="3"/>
      <c r="AD71" s="3">
        <f>(AE70+AE72)/2</f>
        <v>7.6980425119400079E-6</v>
      </c>
      <c r="AE71" s="3"/>
      <c r="AF71" s="3">
        <f>(AG70+AG72)/2</f>
        <v>2.3241519927978521E-6</v>
      </c>
      <c r="AG71" s="3"/>
      <c r="AH71" s="3">
        <f>(AI70+AI72)/2</f>
        <v>4.0054321289062536E-7</v>
      </c>
      <c r="AI71" s="3"/>
      <c r="AJ71" s="3">
        <f>(AK70+AK72)/2</f>
        <v>0</v>
      </c>
      <c r="AK71" s="3"/>
      <c r="AL71" s="3">
        <f>(AM70+AM72)/2</f>
        <v>0</v>
      </c>
      <c r="AM71" s="3"/>
      <c r="AN71" s="3">
        <f>(AO70+AO72)/2</f>
        <v>0</v>
      </c>
      <c r="AO71" s="3"/>
      <c r="AP71" s="3">
        <f>(AQ70+AQ72)/2</f>
        <v>0</v>
      </c>
      <c r="AQ71" s="3"/>
      <c r="AR71" s="3">
        <f>(AS70+AS72)/2</f>
        <v>0</v>
      </c>
      <c r="AS71" s="3"/>
      <c r="AT71" s="3">
        <f>(AU70+AU72)/2</f>
        <v>0</v>
      </c>
      <c r="AU71" s="3"/>
      <c r="AV71" s="3">
        <f>(AW70+AW72)/2</f>
        <v>0</v>
      </c>
      <c r="AW71" s="3"/>
      <c r="AX71" s="3">
        <f>(AY70+AY72)/2</f>
        <v>0</v>
      </c>
      <c r="AY71" s="3"/>
      <c r="AZ71" s="3">
        <f>(BA70+BA72)</f>
        <v>0</v>
      </c>
      <c r="BA71" s="3"/>
    </row>
    <row r="72" spans="1:53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>
        <f>(T71+T73)/2</f>
        <v>1.1830422921254913E-4</v>
      </c>
      <c r="T72" s="3"/>
      <c r="U72" s="3">
        <f>(V71+V73)/2</f>
        <v>7.4049033951992349E-5</v>
      </c>
      <c r="V72" s="3"/>
      <c r="W72" s="3">
        <f>(X71+X73)/2</f>
        <v>4.3143397192032787E-5</v>
      </c>
      <c r="X72" s="3"/>
      <c r="Y72" s="3">
        <f>(Z71+Z73)/2</f>
        <v>2.2893420931473765E-5</v>
      </c>
      <c r="Z72" s="3"/>
      <c r="AA72" s="3">
        <f>(AB71+AB73)/2</f>
        <v>1.0699580234438188E-5</v>
      </c>
      <c r="AB72" s="3"/>
      <c r="AC72" s="3">
        <f>(AD71+AD73)/2</f>
        <v>4.1645742058753995E-6</v>
      </c>
      <c r="AD72" s="3"/>
      <c r="AE72" s="3">
        <f>(AF71+AF73)/2</f>
        <v>1.2121438980102542E-6</v>
      </c>
      <c r="AF72" s="3"/>
      <c r="AG72" s="3">
        <f>(AH71+AH73)/2</f>
        <v>2.0027160644531268E-7</v>
      </c>
      <c r="AH72" s="3"/>
      <c r="AI72" s="3">
        <f>(AJ71+AJ73)/2</f>
        <v>0</v>
      </c>
      <c r="AJ72" s="3"/>
      <c r="AK72" s="3">
        <f>(AL71+AL73)/2</f>
        <v>0</v>
      </c>
      <c r="AL72" s="3"/>
      <c r="AM72" s="3">
        <f>(AN71+AN73)/2</f>
        <v>0</v>
      </c>
      <c r="AN72" s="3"/>
      <c r="AO72" s="3">
        <f>(AP71+AP73)/2</f>
        <v>0</v>
      </c>
      <c r="AP72" s="3"/>
      <c r="AQ72" s="3">
        <f>(AR71+AR73)/2</f>
        <v>0</v>
      </c>
      <c r="AR72" s="3"/>
      <c r="AS72" s="3">
        <f>(AT71+AT73)/2</f>
        <v>0</v>
      </c>
      <c r="AT72" s="3"/>
      <c r="AU72" s="3">
        <f>(AV71+AV73)/2</f>
        <v>0</v>
      </c>
      <c r="AV72" s="3"/>
      <c r="AW72" s="3">
        <f>(AX71+AX73)/2</f>
        <v>0</v>
      </c>
      <c r="AX72" s="3"/>
      <c r="AY72" s="3">
        <f>(AZ71+AZ73)/2</f>
        <v>0</v>
      </c>
      <c r="AZ72" s="3"/>
      <c r="BA72" s="3">
        <v>0</v>
      </c>
    </row>
    <row r="73" spans="1:53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f>(U72+U74)/2</f>
        <v>4.4408193314571489E-5</v>
      </c>
      <c r="U73" s="3"/>
      <c r="V73" s="3">
        <f>(W72+W74)/2</f>
        <v>2.5302030349285282E-5</v>
      </c>
      <c r="W73" s="3"/>
      <c r="X73" s="3">
        <f>(Y72+Y74)/2</f>
        <v>1.3097269430663634E-5</v>
      </c>
      <c r="Y73" s="3"/>
      <c r="Z73" s="3">
        <f>(AA72+AA74)/2</f>
        <v>5.9539439962059296E-6</v>
      </c>
      <c r="AA73" s="3"/>
      <c r="AB73" s="3">
        <f>(AC72+AC74)/2</f>
        <v>2.2463220655918133E-6</v>
      </c>
      <c r="AC73" s="3"/>
      <c r="AD73" s="3">
        <f>(AE72+AE74)/2</f>
        <v>6.3110589981079115E-7</v>
      </c>
      <c r="AE73" s="3"/>
      <c r="AF73" s="3">
        <f>(AG72+AG74)/2</f>
        <v>1.0013580322265634E-7</v>
      </c>
      <c r="AG73" s="3"/>
      <c r="AH73" s="3">
        <f>(AI72+AI74)/2</f>
        <v>0</v>
      </c>
      <c r="AI73" s="3"/>
      <c r="AJ73" s="3">
        <f>(AK72+AK74)/2</f>
        <v>0</v>
      </c>
      <c r="AK73" s="3"/>
      <c r="AL73" s="3">
        <f>(AM72+AM74)/2</f>
        <v>0</v>
      </c>
      <c r="AM73" s="3"/>
      <c r="AN73" s="3">
        <f>(AO72+AO74)/2</f>
        <v>0</v>
      </c>
      <c r="AO73" s="3"/>
      <c r="AP73" s="3">
        <f>(AQ72+AQ74)/2</f>
        <v>0</v>
      </c>
      <c r="AQ73" s="3"/>
      <c r="AR73" s="3">
        <f>(AS72+AS74)/2</f>
        <v>0</v>
      </c>
      <c r="AS73" s="3"/>
      <c r="AT73" s="3">
        <f>(AU72+AU74)/2</f>
        <v>0</v>
      </c>
      <c r="AU73" s="3"/>
      <c r="AV73" s="3">
        <f>(AW72+AW74)/2</f>
        <v>0</v>
      </c>
      <c r="AW73" s="3"/>
      <c r="AX73" s="3">
        <f>(AY72+AY74)/2</f>
        <v>0</v>
      </c>
      <c r="AY73" s="3"/>
      <c r="AZ73" s="3">
        <f>(BA72+BA74)</f>
        <v>0</v>
      </c>
      <c r="BA73" s="3"/>
    </row>
    <row r="74" spans="1:53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>
        <f>(V73+V75)/2</f>
        <v>1.4767352677150626E-5</v>
      </c>
      <c r="V74" s="3"/>
      <c r="W74" s="3">
        <f>(X73+X75)/2</f>
        <v>7.4606635065377752E-6</v>
      </c>
      <c r="X74" s="3"/>
      <c r="Y74" s="3">
        <f>(Z73+Z75)/2</f>
        <v>3.3011179298535011E-6</v>
      </c>
      <c r="Z74" s="3"/>
      <c r="AA74" s="3">
        <f>(AB73+AB75)/2</f>
        <v>1.2083077579736716E-6</v>
      </c>
      <c r="AB74" s="3"/>
      <c r="AC74" s="3">
        <f>(AD73+AD75)/2</f>
        <v>3.280699253082276E-7</v>
      </c>
      <c r="AD74" s="3"/>
      <c r="AE74" s="3">
        <f>(AF73+AF75)/2</f>
        <v>5.0067901611328169E-8</v>
      </c>
      <c r="AF74" s="3"/>
      <c r="AG74" s="3">
        <f>(AH73+AH75)/2</f>
        <v>0</v>
      </c>
      <c r="AH74" s="3"/>
      <c r="AI74" s="3">
        <f>(AJ73+AJ75)/2</f>
        <v>0</v>
      </c>
      <c r="AJ74" s="3"/>
      <c r="AK74" s="3">
        <f>(AL73+AL75)/2</f>
        <v>0</v>
      </c>
      <c r="AL74" s="3"/>
      <c r="AM74" s="3">
        <f>(AN73+AN75)/2</f>
        <v>0</v>
      </c>
      <c r="AN74" s="3"/>
      <c r="AO74" s="3">
        <f>(AP73+AP75)/2</f>
        <v>0</v>
      </c>
      <c r="AP74" s="3"/>
      <c r="AQ74" s="3">
        <f>(AR73+AR75)/2</f>
        <v>0</v>
      </c>
      <c r="AR74" s="3"/>
      <c r="AS74" s="3">
        <f>(AT73+AT75)/2</f>
        <v>0</v>
      </c>
      <c r="AT74" s="3"/>
      <c r="AU74" s="3">
        <f>(AV73+AV75)/2</f>
        <v>0</v>
      </c>
      <c r="AV74" s="3"/>
      <c r="AW74" s="3">
        <f>(AX73+AX75)/2</f>
        <v>0</v>
      </c>
      <c r="AX74" s="3"/>
      <c r="AY74" s="3">
        <f>(AZ73+AZ75)/2</f>
        <v>0</v>
      </c>
      <c r="AZ74" s="3"/>
      <c r="BA74" s="3">
        <v>0</v>
      </c>
    </row>
    <row r="75" spans="1:53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>
        <f>(W74+W76)/2</f>
        <v>4.2326750050159674E-6</v>
      </c>
      <c r="W75" s="3"/>
      <c r="X75" s="3">
        <f>(Y74+Y76)/2</f>
        <v>1.8240575824119163E-6</v>
      </c>
      <c r="Y75" s="3"/>
      <c r="Z75" s="3">
        <f>(AA74+AA76)/2</f>
        <v>6.4829186350107221E-7</v>
      </c>
      <c r="AA75" s="3"/>
      <c r="AB75" s="3">
        <f>(AC74+AC76)/2</f>
        <v>1.7029345035552982E-7</v>
      </c>
      <c r="AC75" s="3"/>
      <c r="AD75" s="3">
        <f>(AE74+AE76)/2</f>
        <v>2.5033950805664085E-8</v>
      </c>
      <c r="AE75" s="3"/>
      <c r="AF75" s="3">
        <f>(AG74+AG76)/2</f>
        <v>0</v>
      </c>
      <c r="AG75" s="3"/>
      <c r="AH75" s="3">
        <f>(AI74+AI76)/2</f>
        <v>0</v>
      </c>
      <c r="AI75" s="3"/>
      <c r="AJ75" s="3">
        <f>(AK74+AK76)/2</f>
        <v>0</v>
      </c>
      <c r="AK75" s="3"/>
      <c r="AL75" s="3">
        <f>(AM74+AM76)/2</f>
        <v>0</v>
      </c>
      <c r="AM75" s="3"/>
      <c r="AN75" s="3">
        <f>(AO74+AO76)/2</f>
        <v>0</v>
      </c>
      <c r="AO75" s="3"/>
      <c r="AP75" s="3">
        <f>(AQ74+AQ76)/2</f>
        <v>0</v>
      </c>
      <c r="AQ75" s="3"/>
      <c r="AR75" s="3">
        <f>(AS74+AS76)/2</f>
        <v>0</v>
      </c>
      <c r="AS75" s="3"/>
      <c r="AT75" s="3">
        <f>(AU74+AU76)/2</f>
        <v>0</v>
      </c>
      <c r="AU75" s="3"/>
      <c r="AV75" s="3">
        <f>(AW74+AW76)/2</f>
        <v>0</v>
      </c>
      <c r="AW75" s="3"/>
      <c r="AX75" s="3">
        <f>(AY74+AY76)/2</f>
        <v>0</v>
      </c>
      <c r="AY75" s="3"/>
      <c r="AZ75" s="3">
        <f>(BA74+BA76)</f>
        <v>0</v>
      </c>
      <c r="BA75" s="3"/>
    </row>
    <row r="76" spans="1:53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f>(X75+X77)/2</f>
        <v>1.004686503494159E-6</v>
      </c>
      <c r="X76" s="3"/>
      <c r="Y76" s="3">
        <f>(Z75+Z77)/2</f>
        <v>3.4699723497033135E-7</v>
      </c>
      <c r="Z76" s="3"/>
      <c r="AA76" s="3">
        <f>(AB75+AB77)/2</f>
        <v>8.8275969028472916E-8</v>
      </c>
      <c r="AB76" s="3"/>
      <c r="AC76" s="3">
        <f>(AD75+AD77)/2</f>
        <v>1.2516975402832042E-8</v>
      </c>
      <c r="AD76" s="3"/>
      <c r="AE76" s="3">
        <f>(AF75+AF77)/2</f>
        <v>0</v>
      </c>
      <c r="AF76" s="3"/>
      <c r="AG76" s="3">
        <f>(AH75+AH77)/2</f>
        <v>0</v>
      </c>
      <c r="AH76" s="3"/>
      <c r="AI76" s="3">
        <f>(AJ75+AJ77)/2</f>
        <v>0</v>
      </c>
      <c r="AJ76" s="3"/>
      <c r="AK76" s="3">
        <f>(AL75+AL77)/2</f>
        <v>0</v>
      </c>
      <c r="AL76" s="3"/>
      <c r="AM76" s="3">
        <f>(AN75+AN77)/2</f>
        <v>0</v>
      </c>
      <c r="AN76" s="3"/>
      <c r="AO76" s="3">
        <f>(AP75+AP77)/2</f>
        <v>0</v>
      </c>
      <c r="AP76" s="3"/>
      <c r="AQ76" s="3">
        <f>(AR75+AR77)/2</f>
        <v>0</v>
      </c>
      <c r="AR76" s="3"/>
      <c r="AS76" s="3">
        <f>(AT75+AT77)/2</f>
        <v>0</v>
      </c>
      <c r="AT76" s="3"/>
      <c r="AU76" s="3">
        <f>(AV75+AV77)/2</f>
        <v>0</v>
      </c>
      <c r="AV76" s="3"/>
      <c r="AW76" s="3">
        <f>(AX75+AX77)/2</f>
        <v>0</v>
      </c>
      <c r="AX76" s="3"/>
      <c r="AY76" s="3">
        <f>(AZ75+AZ77)/2</f>
        <v>0</v>
      </c>
      <c r="AZ76" s="3"/>
      <c r="BA76" s="3">
        <v>0</v>
      </c>
    </row>
    <row r="77" spans="1:53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f>(Y76+Y78)/2</f>
        <v>1.8531542457640178E-7</v>
      </c>
      <c r="Y77" s="3"/>
      <c r="Z77" s="3">
        <f>(AA76+AA78)/2</f>
        <v>4.5702606439590462E-8</v>
      </c>
      <c r="AA77" s="3"/>
      <c r="AB77" s="3">
        <f>(AC76+AC78)/2</f>
        <v>6.2584877014160212E-9</v>
      </c>
      <c r="AC77" s="3"/>
      <c r="AD77" s="3">
        <f>(AE76+AE78)/2</f>
        <v>0</v>
      </c>
      <c r="AE77" s="3"/>
      <c r="AF77" s="3">
        <f>(AG76+AG78)/2</f>
        <v>0</v>
      </c>
      <c r="AG77" s="3"/>
      <c r="AH77" s="3">
        <f>(AI76+AI78)/2</f>
        <v>0</v>
      </c>
      <c r="AI77" s="3"/>
      <c r="AJ77" s="3">
        <f>(AK76+AK78)/2</f>
        <v>0</v>
      </c>
      <c r="AK77" s="3"/>
      <c r="AL77" s="3">
        <f>(AM76+AM78)/2</f>
        <v>0</v>
      </c>
      <c r="AM77" s="3"/>
      <c r="AN77" s="3">
        <f>(AO76+AO78)/2</f>
        <v>0</v>
      </c>
      <c r="AO77" s="3"/>
      <c r="AP77" s="3">
        <f>(AQ76+AQ78)/2</f>
        <v>0</v>
      </c>
      <c r="AQ77" s="3"/>
      <c r="AR77" s="3">
        <f>(AS76+AS78)/2</f>
        <v>0</v>
      </c>
      <c r="AS77" s="3"/>
      <c r="AT77" s="3">
        <f>(AU76+AU78)/2</f>
        <v>0</v>
      </c>
      <c r="AU77" s="3"/>
      <c r="AV77" s="3">
        <f>(AW76+AW78)/2</f>
        <v>0</v>
      </c>
      <c r="AW77" s="3"/>
      <c r="AX77" s="3">
        <f>(AY76+AY78)/2</f>
        <v>0</v>
      </c>
      <c r="AY77" s="3"/>
      <c r="AZ77" s="3">
        <f>(BA76+BA78)</f>
        <v>0</v>
      </c>
      <c r="BA77" s="3"/>
    </row>
    <row r="78" spans="1:53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>
        <f>(Z77+Z79)/2</f>
        <v>2.3633614182472233E-8</v>
      </c>
      <c r="Z78" s="3"/>
      <c r="AA78" s="3">
        <f>(AB77+AB79)/2</f>
        <v>3.1292438507080106E-9</v>
      </c>
      <c r="AB78" s="3"/>
      <c r="AC78" s="3">
        <f>(AD77+AD79)/2</f>
        <v>0</v>
      </c>
      <c r="AD78" s="3"/>
      <c r="AE78" s="3">
        <f>(AF77+AF79)/2</f>
        <v>0</v>
      </c>
      <c r="AF78" s="3"/>
      <c r="AG78" s="3">
        <f>(AH77+AH79)/2</f>
        <v>0</v>
      </c>
      <c r="AH78" s="3"/>
      <c r="AI78" s="3">
        <f>(AJ77+AJ79)/2</f>
        <v>0</v>
      </c>
      <c r="AJ78" s="3"/>
      <c r="AK78" s="3">
        <f>(AL77+AL79)/2</f>
        <v>0</v>
      </c>
      <c r="AL78" s="3"/>
      <c r="AM78" s="3">
        <f>(AN77+AN79)/2</f>
        <v>0</v>
      </c>
      <c r="AN78" s="3"/>
      <c r="AO78" s="3">
        <f>(AP77+AP79)/2</f>
        <v>0</v>
      </c>
      <c r="AP78" s="3"/>
      <c r="AQ78" s="3">
        <f>(AR77+AR79)/2</f>
        <v>0</v>
      </c>
      <c r="AR78" s="3"/>
      <c r="AS78" s="3">
        <f>(AT77+AT79)/2</f>
        <v>0</v>
      </c>
      <c r="AT78" s="3"/>
      <c r="AU78" s="3">
        <f>(AV77+AV79)/2</f>
        <v>0</v>
      </c>
      <c r="AV78" s="3"/>
      <c r="AW78" s="3">
        <f>(AX77+AX79)/2</f>
        <v>0</v>
      </c>
      <c r="AX78" s="3"/>
      <c r="AY78" s="3">
        <f>(AZ77+AZ79)/2</f>
        <v>0</v>
      </c>
      <c r="AZ78" s="3"/>
      <c r="BA78" s="3">
        <v>0</v>
      </c>
    </row>
    <row r="79" spans="1:53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>
        <f>(AA78+AA80)/2</f>
        <v>1.5646219253540053E-9</v>
      </c>
      <c r="AA79" s="3"/>
      <c r="AB79" s="3">
        <f>(AC78+AC80)/2</f>
        <v>0</v>
      </c>
      <c r="AC79" s="3"/>
      <c r="AD79" s="3">
        <f>(AE78+AE80)/2</f>
        <v>0</v>
      </c>
      <c r="AE79" s="3"/>
      <c r="AF79" s="3">
        <f>(AG78+AG80)/2</f>
        <v>0</v>
      </c>
      <c r="AG79" s="3"/>
      <c r="AH79" s="3">
        <f>(AI78+AI80)/2</f>
        <v>0</v>
      </c>
      <c r="AI79" s="3"/>
      <c r="AJ79" s="3">
        <f>(AK78+AK80)/2</f>
        <v>0</v>
      </c>
      <c r="AK79" s="3"/>
      <c r="AL79" s="3">
        <f>(AM78+AM80)/2</f>
        <v>0</v>
      </c>
      <c r="AM79" s="3"/>
      <c r="AN79" s="3">
        <f>(AO78+AO80)/2</f>
        <v>0</v>
      </c>
      <c r="AO79" s="3"/>
      <c r="AP79" s="3">
        <f>(AQ78+AQ80)/2</f>
        <v>0</v>
      </c>
      <c r="AQ79" s="3"/>
      <c r="AR79" s="3">
        <f>(AS78+AS80)/2</f>
        <v>0</v>
      </c>
      <c r="AS79" s="3"/>
      <c r="AT79" s="3">
        <f>(AU78+AU80)/2</f>
        <v>0</v>
      </c>
      <c r="AU79" s="3"/>
      <c r="AV79" s="3">
        <f>(AW78+AW80)/2</f>
        <v>0</v>
      </c>
      <c r="AW79" s="3"/>
      <c r="AX79" s="3">
        <f>(AY78+AY80)/2</f>
        <v>0</v>
      </c>
      <c r="AY79" s="3"/>
      <c r="AZ79" s="3">
        <f>(BA78+BA80)/2</f>
        <v>0</v>
      </c>
      <c r="BA79" s="3"/>
    </row>
    <row r="80" spans="1:53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>
        <f>(AB79+AB81)/2</f>
        <v>0</v>
      </c>
      <c r="AB80" s="3"/>
      <c r="AC80" s="3">
        <f>(AD79+AD81)/2</f>
        <v>0</v>
      </c>
      <c r="AD80" s="3"/>
      <c r="AE80" s="3">
        <f>(AF79+AF81)/2</f>
        <v>0</v>
      </c>
      <c r="AF80" s="3"/>
      <c r="AG80" s="3">
        <f>(AH79+AH81)/2</f>
        <v>0</v>
      </c>
      <c r="AH80" s="3"/>
      <c r="AI80" s="3">
        <f>(AJ79+AJ81)/2</f>
        <v>0</v>
      </c>
      <c r="AJ80" s="3"/>
      <c r="AK80" s="3">
        <f>(AL79+AL81)/2</f>
        <v>0</v>
      </c>
      <c r="AL80" s="3"/>
      <c r="AM80" s="3">
        <f>(AN79+AN81)/2</f>
        <v>0</v>
      </c>
      <c r="AN80" s="3"/>
      <c r="AO80" s="3">
        <f>(AP79+AP81)/2</f>
        <v>0</v>
      </c>
      <c r="AP80" s="3"/>
      <c r="AQ80" s="3">
        <f>(AR79+AR81)/2</f>
        <v>0</v>
      </c>
      <c r="AR80" s="3"/>
      <c r="AS80" s="3">
        <f>(AT79+AT81)/2</f>
        <v>0</v>
      </c>
      <c r="AT80" s="3"/>
      <c r="AU80" s="3">
        <f>(AV79+AV81)/2</f>
        <v>0</v>
      </c>
      <c r="AV80" s="3"/>
      <c r="AW80" s="3">
        <f>(AX79+AX81)/2</f>
        <v>0</v>
      </c>
      <c r="AX80" s="3"/>
      <c r="AY80" s="3">
        <f>(AZ79+AZ81)/2</f>
        <v>0</v>
      </c>
      <c r="AZ80" s="3"/>
      <c r="BA80" s="3">
        <v>0</v>
      </c>
    </row>
    <row r="81" spans="1:53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>
        <f>(AC80+AC82)/2</f>
        <v>0</v>
      </c>
      <c r="AC81" s="3"/>
      <c r="AD81" s="3">
        <f>(AE80+AE82)/2</f>
        <v>0</v>
      </c>
      <c r="AE81" s="3"/>
      <c r="AF81" s="3">
        <f>(AG80+AG82)/2</f>
        <v>0</v>
      </c>
      <c r="AG81" s="3"/>
      <c r="AH81" s="3">
        <f>(AI80+AI82)/2</f>
        <v>0</v>
      </c>
      <c r="AI81" s="3"/>
      <c r="AJ81" s="3">
        <f>(AK80+AK82)/2</f>
        <v>0</v>
      </c>
      <c r="AK81" s="3"/>
      <c r="AL81" s="3">
        <f>(AM80+AM82)/2</f>
        <v>0</v>
      </c>
      <c r="AM81" s="3"/>
      <c r="AN81" s="3">
        <f>(AO80+AO82)/2</f>
        <v>0</v>
      </c>
      <c r="AO81" s="3"/>
      <c r="AP81" s="3">
        <f>(AQ80+AQ82)/2</f>
        <v>0</v>
      </c>
      <c r="AQ81" s="3"/>
      <c r="AR81" s="3">
        <f>(AS80+AS82)/2</f>
        <v>0</v>
      </c>
      <c r="AS81" s="3"/>
      <c r="AT81" s="3">
        <f>(AU80+AU82)/2</f>
        <v>0</v>
      </c>
      <c r="AU81" s="3"/>
      <c r="AV81" s="3">
        <f>(AW80+AW82)/2</f>
        <v>0</v>
      </c>
      <c r="AW81" s="3"/>
      <c r="AX81" s="3">
        <f>(AY80+AY82)/2</f>
        <v>0</v>
      </c>
      <c r="AY81" s="3"/>
      <c r="AZ81" s="3">
        <f>(BA80+BA82)/2</f>
        <v>0</v>
      </c>
      <c r="BA81" s="3"/>
    </row>
    <row r="82" spans="1:53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>
        <f>(AD81+AD83)/2</f>
        <v>0</v>
      </c>
      <c r="AD82" s="3"/>
      <c r="AE82" s="3">
        <f>(AF81+AF83)/2</f>
        <v>0</v>
      </c>
      <c r="AF82" s="3"/>
      <c r="AG82" s="3">
        <f>(AH81+AH83)/2</f>
        <v>0</v>
      </c>
      <c r="AH82" s="3"/>
      <c r="AI82" s="3">
        <f>(AJ81+AJ83)/2</f>
        <v>0</v>
      </c>
      <c r="AJ82" s="3"/>
      <c r="AK82" s="3">
        <f>(AL81+AL83)/2</f>
        <v>0</v>
      </c>
      <c r="AL82" s="3"/>
      <c r="AM82" s="3">
        <f>(AN81+AN83)/2</f>
        <v>0</v>
      </c>
      <c r="AN82" s="3"/>
      <c r="AO82" s="3">
        <f>(AP81+AP83)/2</f>
        <v>0</v>
      </c>
      <c r="AP82" s="3"/>
      <c r="AQ82" s="3">
        <f>(AR81+AR83)/2</f>
        <v>0</v>
      </c>
      <c r="AR82" s="3"/>
      <c r="AS82" s="3">
        <f>(AT81+AT83)/2</f>
        <v>0</v>
      </c>
      <c r="AT82" s="3"/>
      <c r="AU82" s="3">
        <f>(AV81+AV83)/2</f>
        <v>0</v>
      </c>
      <c r="AV82" s="3"/>
      <c r="AW82" s="3">
        <f>(AX81+AX83)/2</f>
        <v>0</v>
      </c>
      <c r="AX82" s="3"/>
      <c r="AY82" s="3">
        <f>(AZ81+AZ83)/2</f>
        <v>0</v>
      </c>
      <c r="AZ82" s="3"/>
      <c r="BA82" s="3">
        <v>0</v>
      </c>
    </row>
    <row r="83" spans="1:53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>
        <f>(AE82+AE84)/2</f>
        <v>0</v>
      </c>
      <c r="AE83" s="3"/>
      <c r="AF83" s="3">
        <f>(AG82+AG84)/2</f>
        <v>0</v>
      </c>
      <c r="AG83" s="3"/>
      <c r="AH83" s="3">
        <f>(AI82+AI84)/2</f>
        <v>0</v>
      </c>
      <c r="AI83" s="3"/>
      <c r="AJ83" s="3">
        <f>(AK82+AK84)/2</f>
        <v>0</v>
      </c>
      <c r="AK83" s="3"/>
      <c r="AL83" s="3">
        <f>(AM82+AM84)/2</f>
        <v>0</v>
      </c>
      <c r="AM83" s="3"/>
      <c r="AN83" s="3">
        <f>(AO82+AO84)/2</f>
        <v>0</v>
      </c>
      <c r="AO83" s="3"/>
      <c r="AP83" s="3">
        <f>(AQ82+AQ84)/2</f>
        <v>0</v>
      </c>
      <c r="AQ83" s="3"/>
      <c r="AR83" s="3">
        <f>(AS82+AS84)/2</f>
        <v>0</v>
      </c>
      <c r="AS83" s="3"/>
      <c r="AT83" s="3">
        <f>(AU82+AU84)/2</f>
        <v>0</v>
      </c>
      <c r="AU83" s="3"/>
      <c r="AV83" s="3">
        <f>(AW82+AW84)/2</f>
        <v>0</v>
      </c>
      <c r="AW83" s="3"/>
      <c r="AX83" s="3">
        <f>(AY82+AY84)/2</f>
        <v>0</v>
      </c>
      <c r="AY83" s="3"/>
      <c r="AZ83" s="3">
        <f>(BA82+BC84)/2</f>
        <v>0</v>
      </c>
      <c r="BA83" s="3"/>
    </row>
    <row r="84" spans="1:53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>
        <f>(AF83+AF85)/2</f>
        <v>0</v>
      </c>
      <c r="AF84" s="3"/>
      <c r="AG84" s="3">
        <f>(AH83+AH85)/2</f>
        <v>0</v>
      </c>
      <c r="AH84" s="3"/>
      <c r="AI84" s="3">
        <f>(AJ83+AJ85)/2</f>
        <v>0</v>
      </c>
      <c r="AJ84" s="3"/>
      <c r="AK84" s="3">
        <f>(AL83+AL85)/2</f>
        <v>0</v>
      </c>
      <c r="AL84" s="3"/>
      <c r="AM84" s="3">
        <f>(AN83+AN85)/2</f>
        <v>0</v>
      </c>
      <c r="AN84" s="3"/>
      <c r="AO84" s="3">
        <f>(AP83+AP85)/2</f>
        <v>0</v>
      </c>
      <c r="AP84" s="3"/>
      <c r="AQ84" s="3">
        <f>(AR83+AR85)/2</f>
        <v>0</v>
      </c>
      <c r="AR84" s="3"/>
      <c r="AS84" s="3">
        <f>(AT83+AT85)/2</f>
        <v>0</v>
      </c>
      <c r="AT84" s="3"/>
      <c r="AU84" s="3">
        <f>(AV83+AV85)/2</f>
        <v>0</v>
      </c>
      <c r="AV84" s="3"/>
      <c r="AW84" s="3">
        <f>(AX83+AX85)/2</f>
        <v>0</v>
      </c>
      <c r="AX84" s="3"/>
      <c r="AY84" s="3">
        <f>(AZ83+AZ85)/2</f>
        <v>0</v>
      </c>
      <c r="AZ84" s="3"/>
      <c r="BA84" s="3">
        <v>0</v>
      </c>
    </row>
    <row r="85" spans="1:53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>
        <f>(AG84+AG86)/2</f>
        <v>0</v>
      </c>
      <c r="AG85" s="3"/>
      <c r="AH85" s="3">
        <f>(AI84+AI86)/2</f>
        <v>0</v>
      </c>
      <c r="AI85" s="3"/>
      <c r="AJ85" s="3">
        <f>(AK84+AK86)/2</f>
        <v>0</v>
      </c>
      <c r="AK85" s="3"/>
      <c r="AL85" s="3">
        <f>(AM84+AM86)/2</f>
        <v>0</v>
      </c>
      <c r="AM85" s="3"/>
      <c r="AN85" s="3">
        <f>(AO84+AO86)/2</f>
        <v>0</v>
      </c>
      <c r="AO85" s="3"/>
      <c r="AP85" s="3">
        <f>(AQ84+AQ86)/2</f>
        <v>0</v>
      </c>
      <c r="AQ85" s="3"/>
      <c r="AR85" s="3">
        <f>(AS84+AS86)/2</f>
        <v>0</v>
      </c>
      <c r="AS85" s="3"/>
      <c r="AT85" s="3">
        <f>(AU84+AU86)/2</f>
        <v>0</v>
      </c>
      <c r="AU85" s="3"/>
      <c r="AV85" s="3">
        <f>(AW84+AW86)/2</f>
        <v>0</v>
      </c>
      <c r="AW85" s="3"/>
      <c r="AX85" s="3">
        <f>(AY84+AY86)/2</f>
        <v>0</v>
      </c>
      <c r="AY85" s="3"/>
      <c r="AZ85" s="3">
        <f>(BA84+BA86)/2</f>
        <v>0</v>
      </c>
      <c r="BA85" s="3"/>
    </row>
    <row r="86" spans="1:53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>
        <f>(AH85+AH87)/2</f>
        <v>0</v>
      </c>
      <c r="AH86" s="3"/>
      <c r="AI86" s="3">
        <f>(AJ85+AJ87)/2</f>
        <v>0</v>
      </c>
      <c r="AJ86" s="3"/>
      <c r="AK86" s="3">
        <f>(AL85+AL87)/2</f>
        <v>0</v>
      </c>
      <c r="AL86" s="3"/>
      <c r="AM86" s="3">
        <f>(AN85+AN87)/2</f>
        <v>0</v>
      </c>
      <c r="AN86" s="3"/>
      <c r="AO86" s="3">
        <f>(AP85+AP87)/2</f>
        <v>0</v>
      </c>
      <c r="AP86" s="3"/>
      <c r="AQ86" s="3">
        <f>(AR85+AR87)/2</f>
        <v>0</v>
      </c>
      <c r="AR86" s="3"/>
      <c r="AS86" s="3">
        <f>(AT85+AT87)/2</f>
        <v>0</v>
      </c>
      <c r="AT86" s="3"/>
      <c r="AU86" s="3">
        <f>(AV85+AV87)/2</f>
        <v>0</v>
      </c>
      <c r="AV86" s="3"/>
      <c r="AW86" s="3">
        <f>(AX85+AX87)/2</f>
        <v>0</v>
      </c>
      <c r="AX86" s="3"/>
      <c r="AY86" s="3">
        <f>(AZ85+AZ87)/2</f>
        <v>0</v>
      </c>
      <c r="AZ86" s="3"/>
      <c r="BA86" s="3">
        <v>0</v>
      </c>
    </row>
    <row r="87" spans="1:53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>
        <f>(AI86+AI88)/2</f>
        <v>0</v>
      </c>
      <c r="AI87" s="3"/>
      <c r="AJ87" s="3">
        <f>(AK86+AK88)/2</f>
        <v>0</v>
      </c>
      <c r="AK87" s="3"/>
      <c r="AL87" s="3">
        <f>(AM86+AM88)/2</f>
        <v>0</v>
      </c>
      <c r="AM87" s="3"/>
      <c r="AN87" s="3">
        <f>(AO86+AO88)/2</f>
        <v>0</v>
      </c>
      <c r="AO87" s="3"/>
      <c r="AP87" s="3">
        <f>(AQ86+AQ88)/2</f>
        <v>0</v>
      </c>
      <c r="AQ87" s="3"/>
      <c r="AR87" s="3">
        <f>(AS86+AS88)/2</f>
        <v>0</v>
      </c>
      <c r="AS87" s="3"/>
      <c r="AT87" s="3">
        <f>(AU86+AU88)/2</f>
        <v>0</v>
      </c>
      <c r="AU87" s="3"/>
      <c r="AV87" s="3">
        <f>(AW86+AW88)/2</f>
        <v>0</v>
      </c>
      <c r="AW87" s="3"/>
      <c r="AX87" s="3">
        <f>(AY86+AY88)/2</f>
        <v>0</v>
      </c>
      <c r="AY87" s="3"/>
      <c r="AZ87" s="3">
        <f>(BA86+BA88)/2</f>
        <v>0</v>
      </c>
      <c r="BA87" s="3"/>
    </row>
    <row r="88" spans="1:53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>
        <f>(AJ87+AJ89)/2</f>
        <v>0</v>
      </c>
      <c r="AJ88" s="3"/>
      <c r="AK88" s="3">
        <f>(AL87+AL89)/2</f>
        <v>0</v>
      </c>
      <c r="AL88" s="3"/>
      <c r="AM88" s="3">
        <f>(AN87+AN89)/2</f>
        <v>0</v>
      </c>
      <c r="AN88" s="3"/>
      <c r="AO88" s="3">
        <f>(AP87+AP89)/2</f>
        <v>0</v>
      </c>
      <c r="AP88" s="3"/>
      <c r="AQ88" s="3">
        <f>(AR87+AR89)/2</f>
        <v>0</v>
      </c>
      <c r="AR88" s="3"/>
      <c r="AS88" s="3">
        <f>(AT87+AT89)/2</f>
        <v>0</v>
      </c>
      <c r="AT88" s="3"/>
      <c r="AU88" s="3">
        <f>(AV87+AV89)/2</f>
        <v>0</v>
      </c>
      <c r="AV88" s="3"/>
      <c r="AW88" s="3">
        <f>(AX87+AX89)/2</f>
        <v>0</v>
      </c>
      <c r="AX88" s="3"/>
      <c r="AY88" s="3">
        <f>(AZ87+AZ89)/2</f>
        <v>0</v>
      </c>
      <c r="AZ88" s="3"/>
      <c r="BA88" s="3">
        <v>0</v>
      </c>
    </row>
    <row r="89" spans="1:53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>
        <f>(AK88+AK90)/2</f>
        <v>0</v>
      </c>
      <c r="AK89" s="3"/>
      <c r="AL89" s="3">
        <f>(AM88+AM90)/2</f>
        <v>0</v>
      </c>
      <c r="AM89" s="3"/>
      <c r="AN89" s="3">
        <f>(AO88+AO90)/2</f>
        <v>0</v>
      </c>
      <c r="AO89" s="3"/>
      <c r="AP89" s="3">
        <f>(AQ88+AQ90)/2</f>
        <v>0</v>
      </c>
      <c r="AQ89" s="3"/>
      <c r="AR89" s="3">
        <f>(AS88+AS90)/2</f>
        <v>0</v>
      </c>
      <c r="AS89" s="3"/>
      <c r="AT89" s="3">
        <f>(AU88+AU90)/2</f>
        <v>0</v>
      </c>
      <c r="AU89" s="3"/>
      <c r="AV89" s="3">
        <f>(AW88+AW90)/2</f>
        <v>0</v>
      </c>
      <c r="AW89" s="3"/>
      <c r="AX89" s="3">
        <f>(AY88+AY90)/2</f>
        <v>0</v>
      </c>
      <c r="AY89" s="3"/>
      <c r="AZ89" s="3">
        <f>(BA88+BA90)/2</f>
        <v>0</v>
      </c>
      <c r="BA89" s="3"/>
    </row>
    <row r="90" spans="1:53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>
        <f>(AL89+AL91)/2</f>
        <v>0</v>
      </c>
      <c r="AL90" s="3"/>
      <c r="AM90" s="3">
        <f>(AN89+AN91)/2</f>
        <v>0</v>
      </c>
      <c r="AN90" s="3"/>
      <c r="AO90" s="3">
        <f>(AP89+AP91)/2</f>
        <v>0</v>
      </c>
      <c r="AP90" s="3"/>
      <c r="AQ90" s="3">
        <f>(AR89+AR91)/2</f>
        <v>0</v>
      </c>
      <c r="AR90" s="3"/>
      <c r="AS90" s="3">
        <f>(AT89+AT91)/2</f>
        <v>0</v>
      </c>
      <c r="AT90" s="3"/>
      <c r="AU90" s="3">
        <f>(AV89+AV91)/2</f>
        <v>0</v>
      </c>
      <c r="AV90" s="3"/>
      <c r="AW90" s="3">
        <f>(AX89+AX91)/2</f>
        <v>0</v>
      </c>
      <c r="AX90" s="3"/>
      <c r="AY90" s="3">
        <f>(AZ89+AZ91)/2</f>
        <v>0</v>
      </c>
      <c r="AZ90" s="3"/>
      <c r="BA90" s="3">
        <v>0</v>
      </c>
    </row>
    <row r="91" spans="1:53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>
        <f>(AM90+AM92)/2</f>
        <v>0</v>
      </c>
      <c r="AM91" s="3"/>
      <c r="AN91" s="3">
        <f>(AO90+AO92)/2</f>
        <v>0</v>
      </c>
      <c r="AO91" s="3"/>
      <c r="AP91" s="3">
        <f>(AQ90+AQ92)/2</f>
        <v>0</v>
      </c>
      <c r="AQ91" s="3"/>
      <c r="AR91" s="3">
        <f>(AS90+AS92)/2</f>
        <v>0</v>
      </c>
      <c r="AS91" s="3"/>
      <c r="AT91" s="3">
        <f>(AU90+AU92)/2</f>
        <v>0</v>
      </c>
      <c r="AU91" s="3"/>
      <c r="AV91" s="3">
        <f>(AW90+AW92)/2</f>
        <v>0</v>
      </c>
      <c r="AW91" s="3"/>
      <c r="AX91" s="3">
        <f>(AY90+AY92)/2</f>
        <v>0</v>
      </c>
      <c r="AY91" s="3"/>
      <c r="AZ91" s="3">
        <f>(BA90+BA92)/2</f>
        <v>0</v>
      </c>
      <c r="BA91" s="3"/>
    </row>
    <row r="92" spans="1:53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>
        <f>(AN91+AN93)/2</f>
        <v>0</v>
      </c>
      <c r="AN92" s="3"/>
      <c r="AO92" s="3">
        <f>(AP91+AP93)/2</f>
        <v>0</v>
      </c>
      <c r="AP92" s="3"/>
      <c r="AQ92" s="3">
        <f>(AR91+AR93)/2</f>
        <v>0</v>
      </c>
      <c r="AR92" s="3"/>
      <c r="AS92" s="3">
        <f>(AT91+AT93)/2</f>
        <v>0</v>
      </c>
      <c r="AT92" s="3"/>
      <c r="AU92" s="3">
        <f>(AV91+AV93)/2</f>
        <v>0</v>
      </c>
      <c r="AV92" s="3"/>
      <c r="AW92" s="3">
        <f>(AX91+AX93)/2</f>
        <v>0</v>
      </c>
      <c r="AX92" s="3"/>
      <c r="AY92" s="3">
        <f>(AZ91+AZ93)/2</f>
        <v>0</v>
      </c>
      <c r="AZ92" s="3"/>
      <c r="BA92" s="3">
        <v>0</v>
      </c>
    </row>
    <row r="93" spans="1:53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>
        <f>(AO92+AO94)/2</f>
        <v>0</v>
      </c>
      <c r="AO93" s="3"/>
      <c r="AP93" s="3">
        <f>(AQ92+AQ94)/2</f>
        <v>0</v>
      </c>
      <c r="AQ93" s="3"/>
      <c r="AR93" s="3">
        <f>(AS92+AS94)/2</f>
        <v>0</v>
      </c>
      <c r="AS93" s="3"/>
      <c r="AT93" s="3">
        <f>(AU92+AU94)/2</f>
        <v>0</v>
      </c>
      <c r="AU93" s="3"/>
      <c r="AV93" s="3">
        <f>(AW92+AW94)/2</f>
        <v>0</v>
      </c>
      <c r="AW93" s="3"/>
      <c r="AX93" s="3">
        <f>(AY92+AY94)/2</f>
        <v>0</v>
      </c>
      <c r="AY93" s="3"/>
      <c r="AZ93" s="3">
        <f>(BA92+BA94)/2</f>
        <v>0</v>
      </c>
      <c r="BA93" s="3"/>
    </row>
    <row r="94" spans="1:53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>
        <f>(AP93+AP95)/2</f>
        <v>0</v>
      </c>
      <c r="AP94" s="3"/>
      <c r="AQ94" s="3">
        <f>(AR93+AR95)/2</f>
        <v>0</v>
      </c>
      <c r="AR94" s="3"/>
      <c r="AS94" s="3">
        <f>(AT93+AT95)/2</f>
        <v>0</v>
      </c>
      <c r="AT94" s="3"/>
      <c r="AU94" s="3">
        <f>(AV93+AV95)/2</f>
        <v>0</v>
      </c>
      <c r="AV94" s="3"/>
      <c r="AW94" s="3">
        <f>(AX93+AX95)/2</f>
        <v>0</v>
      </c>
      <c r="AX94" s="3"/>
      <c r="AY94" s="3">
        <f>(AZ93+AZ95)/2</f>
        <v>0</v>
      </c>
      <c r="AZ94" s="3"/>
      <c r="BA94" s="3">
        <v>0</v>
      </c>
    </row>
    <row r="95" spans="1:53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>
        <f>(AQ94+AQ96)/2</f>
        <v>0</v>
      </c>
      <c r="AQ95" s="3"/>
      <c r="AR95" s="3">
        <f>(AS94+AS96)/2</f>
        <v>0</v>
      </c>
      <c r="AS95" s="3"/>
      <c r="AT95" s="3">
        <f>(AU94+AU96)/2</f>
        <v>0</v>
      </c>
      <c r="AU95" s="3"/>
      <c r="AV95" s="3">
        <f>(AW94+AW96)/2</f>
        <v>0</v>
      </c>
      <c r="AW95" s="3"/>
      <c r="AX95" s="3">
        <f>(AY94+AY96)/2</f>
        <v>0</v>
      </c>
      <c r="AY95" s="3"/>
      <c r="AZ95" s="3">
        <f>(BA94+BA96)/2</f>
        <v>0</v>
      </c>
      <c r="BA95" s="3"/>
    </row>
    <row r="96" spans="1:53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>
        <f>(AR95+AR97)/2</f>
        <v>0</v>
      </c>
      <c r="AR96" s="3"/>
      <c r="AS96" s="3">
        <f>(AT95+AT97)/2</f>
        <v>0</v>
      </c>
      <c r="AT96" s="3"/>
      <c r="AU96" s="3">
        <f>(AV95+AV97)/2</f>
        <v>0</v>
      </c>
      <c r="AV96" s="3"/>
      <c r="AW96" s="3">
        <f>(AX95+AX97)/2</f>
        <v>0</v>
      </c>
      <c r="AX96" s="3"/>
      <c r="AY96" s="3">
        <f>(AZ95+AZ97)/2</f>
        <v>0</v>
      </c>
      <c r="AZ96" s="3"/>
      <c r="BA96" s="3">
        <v>0</v>
      </c>
    </row>
    <row r="97" spans="1:53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>
        <f>(AS96+AS98)/2</f>
        <v>0</v>
      </c>
      <c r="AS97" s="3"/>
      <c r="AT97" s="3">
        <f>(AU96+AU98)/2</f>
        <v>0</v>
      </c>
      <c r="AU97" s="3"/>
      <c r="AV97" s="3">
        <f>(AW96+AW98)/2</f>
        <v>0</v>
      </c>
      <c r="AW97" s="3"/>
      <c r="AX97" s="3">
        <f>(AY96+AY98)/2</f>
        <v>0</v>
      </c>
      <c r="AY97" s="3"/>
      <c r="AZ97" s="3">
        <f>(BA96+BA98)/2</f>
        <v>0</v>
      </c>
      <c r="BA97" s="3"/>
    </row>
    <row r="98" spans="1:53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>
        <f>(AT97+AT99)/2</f>
        <v>0</v>
      </c>
      <c r="AT98" s="3"/>
      <c r="AU98" s="3">
        <f>(AV97+AV99)/2</f>
        <v>0</v>
      </c>
      <c r="AV98" s="3"/>
      <c r="AW98" s="3">
        <f>(AX97+AX99)/2</f>
        <v>0</v>
      </c>
      <c r="AX98" s="3"/>
      <c r="AY98" s="3">
        <f>(AZ97+AZ99)/2</f>
        <v>0</v>
      </c>
      <c r="AZ98" s="3"/>
      <c r="BA98" s="3">
        <v>0</v>
      </c>
    </row>
    <row r="99" spans="1:53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>
        <f>(AU98+AU100)/2</f>
        <v>0</v>
      </c>
      <c r="AU99" s="3"/>
      <c r="AV99" s="3">
        <f>(AW98+AW100)/2</f>
        <v>0</v>
      </c>
      <c r="AW99" s="3"/>
      <c r="AX99" s="3">
        <f>(AY98+AY100)/2</f>
        <v>0</v>
      </c>
      <c r="AY99" s="3"/>
      <c r="AZ99" s="3">
        <f>(BA98+BA100)/2</f>
        <v>0</v>
      </c>
      <c r="BA99" s="3"/>
    </row>
    <row r="100" spans="1:53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>
        <f>(AV99+AV101)/2</f>
        <v>0</v>
      </c>
      <c r="AV100" s="3"/>
      <c r="AW100" s="3">
        <f>(AX99+AX101)/2</f>
        <v>0</v>
      </c>
      <c r="AX100" s="3"/>
      <c r="AY100" s="3">
        <f>(AZ99+AZ101)/2</f>
        <v>0</v>
      </c>
      <c r="AZ100" s="3"/>
      <c r="BA100" s="3">
        <v>0</v>
      </c>
    </row>
    <row r="101" spans="1:53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>
        <f>(AW100+AW102)/2</f>
        <v>0</v>
      </c>
      <c r="AW101" s="3"/>
      <c r="AX101" s="3">
        <f>(AY100+AY102)/2</f>
        <v>0</v>
      </c>
      <c r="AY101" s="3"/>
      <c r="AZ101" s="3">
        <f>(BA100+BA102)/2</f>
        <v>0</v>
      </c>
      <c r="BA101" s="3"/>
    </row>
    <row r="102" spans="1:53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>
        <f>(AX101+AX103)/2</f>
        <v>0</v>
      </c>
      <c r="AX102" s="3"/>
      <c r="AY102" s="3">
        <f>(AZ101+AZ103)/2</f>
        <v>0</v>
      </c>
      <c r="AZ102" s="3"/>
      <c r="BA102" s="3">
        <v>0</v>
      </c>
    </row>
    <row r="103" spans="1:53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>
        <f>(AY102+AY104)/2</f>
        <v>0</v>
      </c>
      <c r="AY103" s="3"/>
      <c r="AZ103" s="3">
        <f>(BA102+BA104)/2</f>
        <v>0</v>
      </c>
      <c r="BA103" s="3"/>
    </row>
    <row r="104" spans="1:53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>
        <f>(AZ103+AZ105)/2</f>
        <v>0</v>
      </c>
      <c r="AZ104" s="3"/>
      <c r="BA104" s="3">
        <v>0</v>
      </c>
    </row>
    <row r="105" spans="1:53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>
        <f>(BA104+BA106)/2</f>
        <v>0</v>
      </c>
      <c r="BA105" s="3"/>
    </row>
    <row r="106" spans="1:53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>
        <v>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7D5CD-5620-054A-B005-22D33057086C}">
  <dimension ref="A1:BA106"/>
  <sheetViews>
    <sheetView zoomScale="70" zoomScaleNormal="70" workbookViewId="0">
      <selection activeCell="A2" sqref="A2"/>
    </sheetView>
  </sheetViews>
  <sheetFormatPr baseColWidth="10" defaultColWidth="11" defaultRowHeight="16" x14ac:dyDescent="0.2"/>
  <sheetData>
    <row r="1" spans="1:5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</row>
    <row r="2" spans="1:53" x14ac:dyDescent="0.2">
      <c r="A2" s="14" t="s">
        <v>60</v>
      </c>
      <c r="B2" s="8"/>
      <c r="C2" s="9"/>
      <c r="D2" s="9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>
        <f>1.1^52-1</f>
        <v>141.04293198443185</v>
      </c>
    </row>
    <row r="3" spans="1:53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>
        <f>(BA2+BA4)/2+128.1299382</f>
        <v>256.84683063206376</v>
      </c>
      <c r="BA3" s="3"/>
    </row>
    <row r="4" spans="1:53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>
        <f>(AZ3+AZ5)/2+116.3908529</f>
        <v>297.91628988217394</v>
      </c>
      <c r="AZ4" s="3"/>
      <c r="BA4" s="3">
        <f>1.1^50-1</f>
        <v>116.39085287969571</v>
      </c>
    </row>
    <row r="5" spans="1:53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>
        <f>(AY4+AY6)/2</f>
        <v>197.40875150396874</v>
      </c>
      <c r="AY5" s="3"/>
      <c r="AZ5" s="3">
        <f>(BA4+BA6)/2</f>
        <v>106.2040433322841</v>
      </c>
      <c r="BA5" s="3"/>
    </row>
    <row r="6" spans="1:53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>
        <f>(AX5+AX7)/2</f>
        <v>142.90720240651692</v>
      </c>
      <c r="AX6" s="3"/>
      <c r="AY6" s="3">
        <f>(AZ5+AZ7)/2</f>
        <v>96.901213125763576</v>
      </c>
      <c r="AZ6" s="3"/>
      <c r="BA6" s="3">
        <f>1.1^48-1</f>
        <v>96.017233784872474</v>
      </c>
    </row>
    <row r="7" spans="1:53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>
        <f>(AW6+AW8)/2</f>
        <v>111.77725694975305</v>
      </c>
      <c r="AW7" s="3"/>
      <c r="AX7" s="3">
        <f>(AY6+AY8)/2</f>
        <v>88.405653309065087</v>
      </c>
      <c r="AY7" s="3"/>
      <c r="AZ7" s="3">
        <f>(BA6+BA8)/2</f>
        <v>87.598382919243051</v>
      </c>
      <c r="BA7" s="3"/>
    </row>
    <row r="8" spans="1:53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>
        <f>(AV7+AV9)/2</f>
        <v>92.669735582212496</v>
      </c>
      <c r="AV8" s="3"/>
      <c r="AW8" s="3">
        <f>(AX7+AX9)/2</f>
        <v>80.647311492989189</v>
      </c>
      <c r="AX8" s="3"/>
      <c r="AY8" s="3">
        <f>(AZ7+AZ9)/2</f>
        <v>79.910093492366585</v>
      </c>
      <c r="AZ8" s="3"/>
      <c r="BA8" s="3">
        <f>1.1^46-1</f>
        <v>79.179532053613613</v>
      </c>
    </row>
    <row r="9" spans="1:53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>
        <f>(AU8+AU10)/2</f>
        <v>79.880837504830424</v>
      </c>
      <c r="AU9" s="3"/>
      <c r="AV9" s="3">
        <f>(AW8+AW10)/2</f>
        <v>73.56221421467194</v>
      </c>
      <c r="AW9" s="3"/>
      <c r="AX9" s="3">
        <f>(AY8+AY10)/2</f>
        <v>72.888969676913291</v>
      </c>
      <c r="AY9" s="3"/>
      <c r="AZ9" s="3">
        <f>(BA8+BA10)/2</f>
        <v>72.221804065490119</v>
      </c>
      <c r="BA9" s="3"/>
    </row>
    <row r="10" spans="1:53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>
        <f>(AT9+AT11)/2</f>
        <v>70.5319861356096</v>
      </c>
      <c r="AT10" s="3"/>
      <c r="AU10" s="3">
        <f>(AV9+AV11)/2</f>
        <v>67.091939427448338</v>
      </c>
      <c r="AV10" s="3"/>
      <c r="AW10" s="3">
        <f>(AX9+AX11)/2</f>
        <v>66.47711693635469</v>
      </c>
      <c r="AX10" s="3"/>
      <c r="AY10" s="3">
        <f>(AZ9+AZ11)/2</f>
        <v>65.867845861459983</v>
      </c>
      <c r="AZ10" s="3"/>
      <c r="BA10" s="3">
        <f>1.1^44-1</f>
        <v>65.26407607736661</v>
      </c>
    </row>
    <row r="11" spans="1:53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>
        <f>(AS10+AS12)/2</f>
        <v>63.15953187642446</v>
      </c>
      <c r="AS11" s="3"/>
      <c r="AT11" s="3">
        <f>(AU10+AU12)/2</f>
        <v>61.183134766388761</v>
      </c>
      <c r="AU11" s="3"/>
      <c r="AV11" s="3">
        <f>(AW10+AW12)/2</f>
        <v>60.621664640224729</v>
      </c>
      <c r="AW11" s="3"/>
      <c r="AX11" s="3">
        <f>(AY10+AY12)/2</f>
        <v>60.06526419579609</v>
      </c>
      <c r="AY11" s="3"/>
      <c r="AZ11" s="3">
        <f>(BA10+BA12)/2</f>
        <v>59.513887657429834</v>
      </c>
      <c r="BA11" s="3"/>
    </row>
    <row r="12" spans="1:53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>
        <f>(AR11+AR13)/2</f>
        <v>57.009402618811173</v>
      </c>
      <c r="AR12" s="3"/>
      <c r="AS12" s="3">
        <f>(AT11+AT13)/2</f>
        <v>55.787077617239319</v>
      </c>
      <c r="AT12" s="3"/>
      <c r="AU12" s="3">
        <f>(AV11+AV13)/2</f>
        <v>55.274330105329184</v>
      </c>
      <c r="AV12" s="3"/>
      <c r="AW12" s="3">
        <f>(AX11+AX13)/2</f>
        <v>54.766212344094768</v>
      </c>
      <c r="AX12" s="3"/>
      <c r="AY12" s="3">
        <f>(AZ11+AZ13)/2</f>
        <v>54.262682530132196</v>
      </c>
      <c r="AZ12" s="3"/>
      <c r="BA12" s="3">
        <f>1.1^42-1</f>
        <v>53.763699237493057</v>
      </c>
    </row>
    <row r="13" spans="1:53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>
        <f>(AQ12+AQ14)/2</f>
        <v>51.684245550778996</v>
      </c>
      <c r="AQ13" s="3"/>
      <c r="AR13" s="3">
        <f>(AS12+AS14)/2</f>
        <v>50.859273361197886</v>
      </c>
      <c r="AS13" s="3"/>
      <c r="AT13" s="3">
        <f>(AU12+AU14)/2</f>
        <v>50.39102046808987</v>
      </c>
      <c r="AU13" s="3"/>
      <c r="AV13" s="3">
        <f>(AW12+AW14)/2</f>
        <v>49.926995570433647</v>
      </c>
      <c r="AW13" s="3"/>
      <c r="AX13" s="3">
        <f>(AY12+AY14)/2</f>
        <v>49.467160492393447</v>
      </c>
      <c r="AY13" s="3"/>
      <c r="AZ13" s="3">
        <f>(BA12+BA14)/2</f>
        <v>49.011477402834565</v>
      </c>
      <c r="BA13" s="3"/>
    </row>
    <row r="14" spans="1:53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>
        <f>(AP13+AP15)/2</f>
        <v>46.966830533007368</v>
      </c>
      <c r="AP14" s="3"/>
      <c r="AQ14" s="3">
        <f>(AR13+AR15)/2</f>
        <v>46.359088482746827</v>
      </c>
      <c r="AR14" s="3"/>
      <c r="AS14" s="3">
        <f>(AT13+AT15)/2</f>
        <v>45.931469105156452</v>
      </c>
      <c r="AT14" s="3"/>
      <c r="AU14" s="3">
        <f>(AV13+AV15)/2</f>
        <v>45.507710830850556</v>
      </c>
      <c r="AV14" s="3"/>
      <c r="AW14" s="3">
        <f>(AX13+AX15)/2</f>
        <v>45.087778796772525</v>
      </c>
      <c r="AX14" s="3"/>
      <c r="AY14" s="3">
        <f>(AZ13+AZ15)/2</f>
        <v>44.671638454654705</v>
      </c>
      <c r="AZ14" s="3"/>
      <c r="BA14" s="3">
        <f>1.1^40-1</f>
        <v>44.259255568176073</v>
      </c>
    </row>
    <row r="15" spans="1:53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>
        <f>(AO14+AO16)/2</f>
        <v>42.731598797220826</v>
      </c>
      <c r="AO15" s="3"/>
      <c r="AP15" s="3">
        <f>(AQ14+AQ16)/2</f>
        <v>42.249415515235732</v>
      </c>
      <c r="AQ15" s="3"/>
      <c r="AR15" s="3">
        <f>(AS14+AS16)/2</f>
        <v>41.858903604295762</v>
      </c>
      <c r="AS15" s="3"/>
      <c r="AT15" s="3">
        <f>(AU14+AU16)/2</f>
        <v>41.471917742223027</v>
      </c>
      <c r="AU15" s="3"/>
      <c r="AV15" s="3">
        <f>(AW14+AW16)/2</f>
        <v>41.088426091267472</v>
      </c>
      <c r="AW15" s="3"/>
      <c r="AX15" s="3">
        <f>(AY14+AY16)/2</f>
        <v>40.708397101151604</v>
      </c>
      <c r="AY15" s="3"/>
      <c r="AZ15" s="3">
        <f>(BA14+BA16)/2</f>
        <v>40.331799506474844</v>
      </c>
      <c r="BA15" s="3"/>
    </row>
    <row r="16" spans="1:53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>
        <f>(AN15+AN17)/2</f>
        <v>38.900297581620691</v>
      </c>
      <c r="AN16" s="3"/>
      <c r="AO16" s="3">
        <f>(AP15+AP17)/2</f>
        <v>38.496367061434285</v>
      </c>
      <c r="AP16" s="3"/>
      <c r="AQ16" s="3">
        <f>(AR15+AR17)/2</f>
        <v>38.139742547724637</v>
      </c>
      <c r="AR16" s="3"/>
      <c r="AS16" s="3">
        <f>(AT15+AT17)/2</f>
        <v>37.786338103435078</v>
      </c>
      <c r="AT16" s="3"/>
      <c r="AU16" s="3">
        <f>(AV15+AV17)/2</f>
        <v>37.436124653595499</v>
      </c>
      <c r="AV16" s="3"/>
      <c r="AW16" s="3">
        <f>(AX15+AX17)/2</f>
        <v>37.089073385762418</v>
      </c>
      <c r="AX16" s="3"/>
      <c r="AY16" s="3">
        <f>(AZ15+AZ17)/2</f>
        <v>36.745155747648511</v>
      </c>
      <c r="AZ16" s="3"/>
      <c r="BA16" s="3">
        <f>1.1^38-1</f>
        <v>36.404343444773616</v>
      </c>
    </row>
    <row r="17" spans="1:53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>
        <f>(AM16+AM18)/2</f>
        <v>35.419669858766014</v>
      </c>
      <c r="AM17" s="3"/>
      <c r="AN17" s="3">
        <f>(AO16+AO18)/2</f>
        <v>35.068996366020563</v>
      </c>
      <c r="AO17" s="3"/>
      <c r="AP17" s="3">
        <f>(AQ16+AQ18)/2</f>
        <v>34.74331860763283</v>
      </c>
      <c r="AQ17" s="3"/>
      <c r="AR17" s="3">
        <f>(AS16+AS18)/2</f>
        <v>34.42058149115352</v>
      </c>
      <c r="AS17" s="3"/>
      <c r="AT17" s="3">
        <f>(AU16+AU18)/2</f>
        <v>34.100758464647129</v>
      </c>
      <c r="AU17" s="3"/>
      <c r="AV17" s="3">
        <f>(AW16+AW18)/2</f>
        <v>33.783823215923526</v>
      </c>
      <c r="AW17" s="3"/>
      <c r="AX17" s="3">
        <f>(AY16+AY18)/2</f>
        <v>33.469749670373226</v>
      </c>
      <c r="AY17" s="3"/>
      <c r="AZ17" s="3">
        <f>(BA16+BA18)/2</f>
        <v>33.158511988822184</v>
      </c>
      <c r="BA17" s="3"/>
    </row>
    <row r="18" spans="1:53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>
        <f>(AL17+AL19)/2</f>
        <v>32.250182681524336</v>
      </c>
      <c r="AL18" s="3"/>
      <c r="AM18" s="3">
        <f>(AN17+AN19)/2</f>
        <v>31.939042135911336</v>
      </c>
      <c r="AN18" s="3"/>
      <c r="AO18" s="3">
        <f>(AP17+AP19)/2</f>
        <v>31.641625670606839</v>
      </c>
      <c r="AP18" s="3"/>
      <c r="AQ18" s="3">
        <f>(AR17+AR19)/2</f>
        <v>31.346894667541022</v>
      </c>
      <c r="AR18" s="3"/>
      <c r="AS18" s="3">
        <f>(AT17+AT19)/2</f>
        <v>31.054824878871962</v>
      </c>
      <c r="AT18" s="3"/>
      <c r="AU18" s="3">
        <f>(AV17+AV19)/2</f>
        <v>30.765392275698755</v>
      </c>
      <c r="AV18" s="3"/>
      <c r="AW18" s="3">
        <f>(AX17+AX19)/2</f>
        <v>30.478573046084637</v>
      </c>
      <c r="AX18" s="3"/>
      <c r="AY18" s="3">
        <f>(AZ17+AZ19)/2</f>
        <v>30.19434359309794</v>
      </c>
      <c r="AZ18" s="3"/>
      <c r="BA18" s="3">
        <f>1.1^36-1</f>
        <v>29.912680532870748</v>
      </c>
    </row>
    <row r="19" spans="1:53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>
        <f>(AK18+AK20)/2</f>
        <v>29.36028494912264</v>
      </c>
      <c r="AK19" s="3"/>
      <c r="AL19" s="3">
        <f>(AM18+AM20)/2</f>
        <v>29.080695504282666</v>
      </c>
      <c r="AM19" s="3"/>
      <c r="AN19" s="3">
        <f>(AO18+AO20)/2</f>
        <v>28.809087905802109</v>
      </c>
      <c r="AO19" s="3"/>
      <c r="AP19" s="3">
        <f>(AQ18+AQ20)/2</f>
        <v>28.539932733580848</v>
      </c>
      <c r="AQ19" s="3"/>
      <c r="AR19" s="3">
        <f>(AS18+AS20)/2</f>
        <v>28.273207843928525</v>
      </c>
      <c r="AS19" s="3"/>
      <c r="AT19" s="3">
        <f>(AU18+AU20)/2</f>
        <v>28.008891293096795</v>
      </c>
      <c r="AU19" s="3"/>
      <c r="AV19" s="3">
        <f>(AW18+AW20)/2</f>
        <v>27.746961335473983</v>
      </c>
      <c r="AW19" s="3"/>
      <c r="AX19" s="3">
        <f>(AY18+AY20)/2</f>
        <v>27.487396421796049</v>
      </c>
      <c r="AY19" s="3"/>
      <c r="AZ19" s="3">
        <f>(BA18+BA20)/2</f>
        <v>27.230175197373697</v>
      </c>
      <c r="BA19" s="3"/>
    </row>
    <row r="20" spans="1:53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>(AJ19+AJ21)/2</f>
        <v>26.723439116907038</v>
      </c>
      <c r="AJ20" s="3"/>
      <c r="AK20" s="3">
        <f>(AL19+AL21)/2</f>
        <v>26.470387216720944</v>
      </c>
      <c r="AL20" s="3"/>
      <c r="AM20" s="3">
        <f>(AN19+AN21)/2</f>
        <v>26.222348872653992</v>
      </c>
      <c r="AN20" s="3"/>
      <c r="AO20" s="3">
        <f>(AP19+AP21)/2</f>
        <v>25.976550140997382</v>
      </c>
      <c r="AP20" s="3"/>
      <c r="AQ20" s="3">
        <f>(AR19+AR21)/2</f>
        <v>25.732970799620674</v>
      </c>
      <c r="AR20" s="3"/>
      <c r="AS20" s="3">
        <f>(AT19+AT21)/2</f>
        <v>25.491590808985087</v>
      </c>
      <c r="AT20" s="3"/>
      <c r="AU20" s="3">
        <f>(AV19+AV21)/2</f>
        <v>25.252390310494835</v>
      </c>
      <c r="AV20" s="3"/>
      <c r="AW20" s="3">
        <f>(AX19+AX21)/2</f>
        <v>25.015349624863333</v>
      </c>
      <c r="AX20" s="3"/>
      <c r="AY20" s="3">
        <f>(AZ19+AZ21)/2</f>
        <v>24.780449250494161</v>
      </c>
      <c r="AZ20" s="3"/>
      <c r="BA20" s="3">
        <f>1.1^34-1</f>
        <v>24.547669861876649</v>
      </c>
    </row>
    <row r="21" spans="1:53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>
        <f>(AI20+AI22)/2</f>
        <v>24.316548310347748</v>
      </c>
      <c r="AI21" s="3"/>
      <c r="AJ21" s="3">
        <f>(AK20+AK22)/2</f>
        <v>24.086593284691439</v>
      </c>
      <c r="AK21" s="3"/>
      <c r="AL21" s="3">
        <f>(AM20+AM22)/2</f>
        <v>23.860078929159222</v>
      </c>
      <c r="AM21" s="3"/>
      <c r="AN21" s="3">
        <f>(AO20+AO22)/2</f>
        <v>23.635609839505875</v>
      </c>
      <c r="AO21" s="3"/>
      <c r="AP21" s="3">
        <f>(AQ20+AQ22)/2</f>
        <v>23.41316754841392</v>
      </c>
      <c r="AQ21" s="3"/>
      <c r="AR21" s="3">
        <f>(AS20+AS22)/2</f>
        <v>23.192733755312826</v>
      </c>
      <c r="AS21" s="3"/>
      <c r="AT21" s="3">
        <f>(AU20+AU22)/2</f>
        <v>22.97429032487338</v>
      </c>
      <c r="AU21" s="3"/>
      <c r="AV21" s="3">
        <f>(AW20+AW22)/2</f>
        <v>22.757819285515687</v>
      </c>
      <c r="AW21" s="3"/>
      <c r="AX21" s="3">
        <f>(AY20+AY22)/2</f>
        <v>22.543302827930617</v>
      </c>
      <c r="AY21" s="3"/>
      <c r="AZ21" s="3">
        <f>(BA20+BA22)/2</f>
        <v>22.330723303614626</v>
      </c>
      <c r="BA21" s="3"/>
    </row>
    <row r="22" spans="1:53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>
        <f>(AH21+AH23)/2</f>
        <v>22.119088841821085</v>
      </c>
      <c r="AH22" s="3"/>
      <c r="AI22" s="3">
        <f>(AJ21+AJ23)/2</f>
        <v>21.909657503788463</v>
      </c>
      <c r="AJ22" s="3"/>
      <c r="AK22" s="3">
        <f>(AL21+AL23)/2</f>
        <v>21.702799352661934</v>
      </c>
      <c r="AL22" s="3"/>
      <c r="AM22" s="3">
        <f>(AN21+AN23)/2</f>
        <v>21.497808985664456</v>
      </c>
      <c r="AN22" s="3"/>
      <c r="AO22" s="3">
        <f>(AP21+AP23)/2</f>
        <v>21.294669538014364</v>
      </c>
      <c r="AP22" s="3"/>
      <c r="AQ22" s="3">
        <f>(AR21+AR23)/2</f>
        <v>21.093364297207167</v>
      </c>
      <c r="AR22" s="3"/>
      <c r="AS22" s="3">
        <f>(AT21+AT23)/2</f>
        <v>20.893876701640565</v>
      </c>
      <c r="AT22" s="3"/>
      <c r="AU22" s="3">
        <f>(AV21+AV23)/2</f>
        <v>20.696190339251928</v>
      </c>
      <c r="AV22" s="3"/>
      <c r="AW22" s="3">
        <f>(AX21+AX23)/2</f>
        <v>20.500288946168041</v>
      </c>
      <c r="AX22" s="3"/>
      <c r="AY22" s="3">
        <f>(AZ21+AZ23)/2</f>
        <v>20.306156405367073</v>
      </c>
      <c r="AZ22" s="3"/>
      <c r="BA22" s="3">
        <f>1.1^32-1</f>
        <v>20.113776745352599</v>
      </c>
    </row>
    <row r="23" spans="1:53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>
        <f>(AG22+AG24)/2</f>
        <v>20.112602461195806</v>
      </c>
      <c r="AG23" s="3"/>
      <c r="AH23" s="3">
        <f>(AI22+AI24)/2</f>
        <v>19.921629373294422</v>
      </c>
      <c r="AI23" s="3"/>
      <c r="AJ23" s="3">
        <f>(AK22+AK24)/2</f>
        <v>19.732721722885486</v>
      </c>
      <c r="AK23" s="3"/>
      <c r="AL23" s="3">
        <f>(AM22+AM24)/2</f>
        <v>19.545519776164646</v>
      </c>
      <c r="AM23" s="3"/>
      <c r="AN23" s="3">
        <f>(AO22+AO24)/2</f>
        <v>19.360008131823037</v>
      </c>
      <c r="AO23" s="3"/>
      <c r="AP23" s="3">
        <f>(AQ22+AQ24)/2</f>
        <v>19.176171527614809</v>
      </c>
      <c r="AQ23" s="3"/>
      <c r="AR23" s="3">
        <f>(AS22+AS24)/2</f>
        <v>18.993994839101507</v>
      </c>
      <c r="AS23" s="3"/>
      <c r="AT23" s="3">
        <f>(AU22+AU24)/2</f>
        <v>18.81346307840775</v>
      </c>
      <c r="AU23" s="3"/>
      <c r="AV23" s="3">
        <f>(AW22+AW24)/2</f>
        <v>18.634561392988168</v>
      </c>
      <c r="AW23" s="3"/>
      <c r="AX23" s="3">
        <f>(AY22+AY24)/2</f>
        <v>18.457275064405465</v>
      </c>
      <c r="AY23" s="3"/>
      <c r="AZ23" s="3">
        <f>(BA22+BA24)/2</f>
        <v>18.28158950711952</v>
      </c>
      <c r="BA23" s="3"/>
    </row>
    <row r="24" spans="1:53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>
        <f>(AF23+AF25)/2</f>
        <v>18.28037489548651</v>
      </c>
      <c r="AF24" s="3"/>
      <c r="AG24" s="3">
        <f>(AH23+AH25)/2</f>
        <v>18.106116080570523</v>
      </c>
      <c r="AH24" s="3"/>
      <c r="AI24" s="3">
        <f>(AJ23+AJ25)/2</f>
        <v>17.933601242800378</v>
      </c>
      <c r="AJ24" s="3"/>
      <c r="AK24" s="3">
        <f>(AL23+AL25)/2</f>
        <v>17.762644093109035</v>
      </c>
      <c r="AL24" s="3"/>
      <c r="AM24" s="3">
        <f>(AN23+AN25)/2</f>
        <v>17.593230566664836</v>
      </c>
      <c r="AN24" s="3"/>
      <c r="AO24" s="3">
        <f>(AP23+AP25)/2</f>
        <v>17.425346725631705</v>
      </c>
      <c r="AP24" s="3"/>
      <c r="AQ24" s="3">
        <f>(AR23+AR25)/2</f>
        <v>17.258978758022451</v>
      </c>
      <c r="AR24" s="3"/>
      <c r="AS24" s="3">
        <f>(AT23+AT25)/2</f>
        <v>17.09411297656245</v>
      </c>
      <c r="AT24" s="3"/>
      <c r="AU24" s="3">
        <f>(AV23+AV25)/2</f>
        <v>16.930735817563573</v>
      </c>
      <c r="AV24" s="3"/>
      <c r="AW24" s="3">
        <f>(AX23+AX25)/2</f>
        <v>16.768833839808295</v>
      </c>
      <c r="AX24" s="3"/>
      <c r="AY24" s="3">
        <f>(AZ23+AZ25)/2</f>
        <v>16.608393723443861</v>
      </c>
      <c r="AZ24" s="3"/>
      <c r="BA24" s="3">
        <f>1.1^30-1</f>
        <v>16.449402268886445</v>
      </c>
    </row>
    <row r="25" spans="1:53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>
        <f>(AE24+AE26)/2</f>
        <v>16.607213397910122</v>
      </c>
      <c r="AE25" s="3"/>
      <c r="AF25" s="3">
        <f>(AG24+AG26)/2</f>
        <v>16.448147329777214</v>
      </c>
      <c r="AG25" s="3"/>
      <c r="AH25" s="3">
        <f>(AI24+AI26)/2</f>
        <v>16.290602787846627</v>
      </c>
      <c r="AI25" s="3"/>
      <c r="AJ25" s="3">
        <f>(AK24+AK26)/2</f>
        <v>16.134480762715274</v>
      </c>
      <c r="AK25" s="3"/>
      <c r="AL25" s="3">
        <f>(AM24+AM26)/2</f>
        <v>15.979768410053424</v>
      </c>
      <c r="AM25" s="3"/>
      <c r="AN25" s="3">
        <f>(AO24+AO26)/2</f>
        <v>15.826453001506639</v>
      </c>
      <c r="AO25" s="3"/>
      <c r="AP25" s="3">
        <f>(AQ24+AQ26)/2</f>
        <v>15.674521923648602</v>
      </c>
      <c r="AQ25" s="3"/>
      <c r="AR25" s="3">
        <f>(AS24+AS26)/2</f>
        <v>15.523962676943393</v>
      </c>
      <c r="AS25" s="3"/>
      <c r="AT25" s="3">
        <f>(AU24+AU26)/2</f>
        <v>15.374762874717147</v>
      </c>
      <c r="AU25" s="3"/>
      <c r="AV25" s="3">
        <f>(AW24+AW26)/2</f>
        <v>15.226910242138981</v>
      </c>
      <c r="AW25" s="3"/>
      <c r="AX25" s="3">
        <f>(AY24+AY26)/2</f>
        <v>15.080392615211128</v>
      </c>
      <c r="AY25" s="3"/>
      <c r="AZ25" s="3">
        <f>(BA24+BA26)/2</f>
        <v>14.935197939768198</v>
      </c>
      <c r="BA25" s="3"/>
    </row>
    <row r="26" spans="1:53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>
        <f>(AD25+AD27)/2</f>
        <v>15.079279157578522</v>
      </c>
      <c r="AD26" s="3"/>
      <c r="AE26" s="3">
        <f>(AF25+AF27)/2</f>
        <v>14.934051900333735</v>
      </c>
      <c r="AF26" s="3"/>
      <c r="AG26" s="3">
        <f>(AH25+AH27)/2</f>
        <v>14.790178578983902</v>
      </c>
      <c r="AH26" s="3"/>
      <c r="AI26" s="3">
        <f>(AJ25+AJ27)/2</f>
        <v>14.647604332892874</v>
      </c>
      <c r="AJ26" s="3"/>
      <c r="AK26" s="3">
        <f>(AL25+AL27)/2</f>
        <v>14.506317432321515</v>
      </c>
      <c r="AL26" s="3"/>
      <c r="AM26" s="3">
        <f>(AN25+AN27)/2</f>
        <v>14.366306253442012</v>
      </c>
      <c r="AN26" s="3"/>
      <c r="AO26" s="3">
        <f>(AP25+AP27)/2</f>
        <v>14.227559277381573</v>
      </c>
      <c r="AP26" s="3"/>
      <c r="AQ26" s="3">
        <f>(AR25+AR27)/2</f>
        <v>14.090065089274752</v>
      </c>
      <c r="AR26" s="3"/>
      <c r="AS26" s="3">
        <f>(AT25+AT27)/2</f>
        <v>13.953812377324336</v>
      </c>
      <c r="AT26" s="3"/>
      <c r="AU26" s="3">
        <f>(AV25+AV27)/2</f>
        <v>13.818789931870722</v>
      </c>
      <c r="AV26" s="3"/>
      <c r="AW26" s="3">
        <f>(AX25+AX27)/2</f>
        <v>13.684986644469666</v>
      </c>
      <c r="AX26" s="3"/>
      <c r="AY26" s="3">
        <f>(AZ25+AZ27)/2</f>
        <v>13.552391506978395</v>
      </c>
      <c r="AZ26" s="3"/>
      <c r="BA26" s="3">
        <f>1.1^28-1</f>
        <v>13.420993610649951</v>
      </c>
    </row>
    <row r="27" spans="1:53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>
        <f>(AC26+AC28)/2</f>
        <v>13.683952030672669</v>
      </c>
      <c r="AC27" s="3"/>
      <c r="AD27" s="3">
        <f>(AE26+AE28)/2</f>
        <v>13.551344917246922</v>
      </c>
      <c r="AE27" s="3"/>
      <c r="AF27" s="3">
        <f>(AG26+AG28)/2</f>
        <v>13.419956470890256</v>
      </c>
      <c r="AG27" s="3"/>
      <c r="AH27" s="3">
        <f>(AI26+AI28)/2</f>
        <v>13.289754370121177</v>
      </c>
      <c r="AI27" s="3"/>
      <c r="AJ27" s="3">
        <f>(AK26+AK28)/2</f>
        <v>13.160727903070473</v>
      </c>
      <c r="AK27" s="3"/>
      <c r="AL27" s="3">
        <f>(AM26+AM28)/2</f>
        <v>13.032866454589605</v>
      </c>
      <c r="AM27" s="3"/>
      <c r="AN27" s="3">
        <f>(AO26+AO28)/2</f>
        <v>12.906159505377387</v>
      </c>
      <c r="AO27" s="3"/>
      <c r="AP27" s="3">
        <f>(AQ26+AQ28)/2</f>
        <v>12.780596631114545</v>
      </c>
      <c r="AQ27" s="3"/>
      <c r="AR27" s="3">
        <f>(AS26+AS28)/2</f>
        <v>12.656167501606109</v>
      </c>
      <c r="AS27" s="3"/>
      <c r="AT27" s="3">
        <f>(AU26+AU28)/2</f>
        <v>12.532861879931527</v>
      </c>
      <c r="AU27" s="3"/>
      <c r="AV27" s="3">
        <f>(AW26+AW28)/2</f>
        <v>12.410669621602462</v>
      </c>
      <c r="AW27" s="3"/>
      <c r="AX27" s="3">
        <f>(AY26+AY28)/2</f>
        <v>12.289580673728203</v>
      </c>
      <c r="AY27" s="3"/>
      <c r="AZ27" s="3">
        <f>(BA26+BA28)/2</f>
        <v>12.169585074188591</v>
      </c>
      <c r="BA27" s="3"/>
    </row>
    <row r="28" spans="1:53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>
        <f>(AB27+AB29)/2</f>
        <v>12.4097158990811</v>
      </c>
      <c r="AB28" s="3"/>
      <c r="AC28" s="3">
        <f>(AD27+AD29)/2</f>
        <v>12.288624903766816</v>
      </c>
      <c r="AD28" s="3"/>
      <c r="AE28" s="3">
        <f>(AF27+AF29)/2</f>
        <v>12.16863793416011</v>
      </c>
      <c r="AF28" s="3"/>
      <c r="AG28" s="3">
        <f>(AH27+AH29)/2</f>
        <v>12.049734362796611</v>
      </c>
      <c r="AH28" s="3"/>
      <c r="AI28" s="3">
        <f>(AJ27+AJ29)/2</f>
        <v>11.931904407349482</v>
      </c>
      <c r="AJ28" s="3"/>
      <c r="AK28" s="3">
        <f>(AL27+AL29)/2</f>
        <v>11.815138373819433</v>
      </c>
      <c r="AL28" s="3"/>
      <c r="AM28" s="3">
        <f>(AN27+AN29)/2</f>
        <v>11.699426655737199</v>
      </c>
      <c r="AN28" s="3"/>
      <c r="AO28" s="3">
        <f>(AP27+AP29)/2</f>
        <v>11.5847597333732</v>
      </c>
      <c r="AP28" s="3"/>
      <c r="AQ28" s="3">
        <f>(AR27+AR29)/2</f>
        <v>11.471128172954339</v>
      </c>
      <c r="AR28" s="3"/>
      <c r="AS28" s="3">
        <f>(AT27+AT29)/2</f>
        <v>11.358522625887881</v>
      </c>
      <c r="AT28" s="3"/>
      <c r="AU28" s="3">
        <f>(AV27+AV29)/2</f>
        <v>11.246933827992331</v>
      </c>
      <c r="AV28" s="3"/>
      <c r="AW28" s="3">
        <f>(AX27+AX29)/2</f>
        <v>11.136352598735259</v>
      </c>
      <c r="AX28" s="3"/>
      <c r="AY28" s="3">
        <f>(AZ27+AZ29)/2</f>
        <v>11.026769840478011</v>
      </c>
      <c r="AZ28" s="3"/>
      <c r="BA28" s="3">
        <f>1.1^26-1</f>
        <v>10.918176537727231</v>
      </c>
    </row>
    <row r="29" spans="1:53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>
        <f>(AA28+AA30)/2</f>
        <v>11.246058423179051</v>
      </c>
      <c r="AA29" s="3"/>
      <c r="AB29" s="3">
        <f>(AC28+AC30)/2</f>
        <v>11.13547976748953</v>
      </c>
      <c r="AC29" s="3"/>
      <c r="AD29" s="3">
        <f>(AE28+AE30)/2</f>
        <v>11.025904890286711</v>
      </c>
      <c r="AE29" s="3"/>
      <c r="AF29" s="3">
        <f>(AG28+AG30)/2</f>
        <v>10.917319397429964</v>
      </c>
      <c r="AG29" s="3"/>
      <c r="AH29" s="3">
        <f>(AI28+AI30)/2</f>
        <v>10.809714355472046</v>
      </c>
      <c r="AI29" s="3"/>
      <c r="AJ29" s="3">
        <f>(AK28+AK30)/2</f>
        <v>10.70308091162849</v>
      </c>
      <c r="AK29" s="3"/>
      <c r="AL29" s="3">
        <f>(AM28+AM30)/2</f>
        <v>10.59741029304926</v>
      </c>
      <c r="AM29" s="3"/>
      <c r="AN29" s="3">
        <f>(AO28+AO30)/2</f>
        <v>10.492693806097012</v>
      </c>
      <c r="AO29" s="3"/>
      <c r="AP29" s="3">
        <f>(AQ28+AQ30)/2</f>
        <v>10.388922835631854</v>
      </c>
      <c r="AQ29" s="3"/>
      <c r="AR29" s="3">
        <f>(AS28+AS30)/2</f>
        <v>10.286088844302569</v>
      </c>
      <c r="AS29" s="3"/>
      <c r="AT29" s="4">
        <f>(AU28+AU30)/2</f>
        <v>10.184183371844235</v>
      </c>
      <c r="AU29" s="4"/>
      <c r="AV29" s="4">
        <f>(AW28+AW30)/2</f>
        <v>10.0831980343822</v>
      </c>
      <c r="AW29" s="4"/>
      <c r="AX29" s="4">
        <f>(AY28+AY30)/2</f>
        <v>9.9831245237423154</v>
      </c>
      <c r="AY29" s="4"/>
      <c r="AZ29" s="4">
        <f>(BA28+BA30)/2</f>
        <v>9.8839546067674284</v>
      </c>
      <c r="BA29" s="4"/>
    </row>
    <row r="30" spans="1:53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f>(Z29+Z31)/2</f>
        <v>10.183381727699393</v>
      </c>
      <c r="Z30" s="3"/>
      <c r="AA30" s="3">
        <f>(AB29+AB31)/2</f>
        <v>10.082400947277003</v>
      </c>
      <c r="AB30" s="3"/>
      <c r="AC30" s="3">
        <f>(AD29+AD31)/2</f>
        <v>9.9823346312122432</v>
      </c>
      <c r="AD30" s="3"/>
      <c r="AE30" s="3">
        <f>(AF29+AF31)/2</f>
        <v>9.8831718464133136</v>
      </c>
      <c r="AF30" s="3"/>
      <c r="AG30" s="3">
        <f>(AH29+AH31)/2</f>
        <v>9.7849044320633141</v>
      </c>
      <c r="AH30" s="3"/>
      <c r="AI30" s="3">
        <f>(AJ29+AJ31)/2</f>
        <v>9.6875243035946124</v>
      </c>
      <c r="AJ30" s="3"/>
      <c r="AK30" s="3">
        <f>(AL29+AL31)/2</f>
        <v>9.5910234494375466</v>
      </c>
      <c r="AL30" s="3"/>
      <c r="AM30" s="3">
        <f>(AN29+AN31)/2</f>
        <v>9.4953939303613204</v>
      </c>
      <c r="AN30" s="3"/>
      <c r="AO30" s="3">
        <f>(AP29+AP31)/2</f>
        <v>9.4006278788208242</v>
      </c>
      <c r="AP30" s="3"/>
      <c r="AQ30" s="3">
        <f>(AR29+AR31)/2</f>
        <v>9.3067174983093697</v>
      </c>
      <c r="AR30" s="3"/>
      <c r="AS30" s="3">
        <f>(AT29+AT31)/2</f>
        <v>9.2136550627172547</v>
      </c>
      <c r="AT30" s="4"/>
      <c r="AU30" s="4">
        <f>(AV29+AV31)/2</f>
        <v>9.1214329156961398</v>
      </c>
      <c r="AV30" s="4"/>
      <c r="AW30" s="4">
        <f>(AX29+AX31)/2</f>
        <v>9.0300434700291383</v>
      </c>
      <c r="AX30" s="4"/>
      <c r="AY30" s="4">
        <f>(AZ29+AZ31)/2</f>
        <v>8.9394792070066185</v>
      </c>
      <c r="AZ30" s="4"/>
      <c r="BA30" s="3">
        <f>1.1^24-1</f>
        <v>8.8497326758076262</v>
      </c>
    </row>
    <row r="31" spans="1:53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f>(Y30+Y32)/2</f>
        <v>9.2129220031466659</v>
      </c>
      <c r="Y31" s="3"/>
      <c r="Z31" s="3">
        <f>(AA30+AA32)/2</f>
        <v>9.1207050322197354</v>
      </c>
      <c r="AA31" s="3"/>
      <c r="AB31" s="3">
        <f>(AC30+AC32)/2</f>
        <v>9.0293221270644768</v>
      </c>
      <c r="AC31" s="3"/>
      <c r="AD31" s="3">
        <f>(AE30+AE32)/2</f>
        <v>8.9387643721377774</v>
      </c>
      <c r="AE31" s="3"/>
      <c r="AF31" s="3">
        <f>(AG30+AG32)/2</f>
        <v>8.8490242953966636</v>
      </c>
      <c r="AG31" s="3"/>
      <c r="AH31" s="3">
        <f>(AI30+AI32)/2</f>
        <v>8.7600945086545838</v>
      </c>
      <c r="AI31" s="3"/>
      <c r="AJ31" s="3">
        <f>(AK30+AK32)/2</f>
        <v>8.6719676955607348</v>
      </c>
      <c r="AK31" s="3"/>
      <c r="AL31" s="3">
        <f>(AM30+AM32)/2</f>
        <v>8.5846366058258337</v>
      </c>
      <c r="AM31" s="3"/>
      <c r="AN31" s="3">
        <f>(AO30+AO32)/2</f>
        <v>8.4980940546256285</v>
      </c>
      <c r="AO31" s="3"/>
      <c r="AP31" s="3">
        <f>(AQ30+AQ32)/2</f>
        <v>8.4123329220097958</v>
      </c>
      <c r="AQ31" s="3"/>
      <c r="AR31" s="3">
        <f>(AS30+AS32)/2</f>
        <v>8.3273461523161707</v>
      </c>
      <c r="AS31" s="3"/>
      <c r="AT31" s="3">
        <f>(AU30+AU32)/2</f>
        <v>8.2431267535902748</v>
      </c>
      <c r="AU31" s="3"/>
      <c r="AV31" s="3">
        <f>(AW30+AW32)/2</f>
        <v>8.1596677970100799</v>
      </c>
      <c r="AW31" s="3"/>
      <c r="AX31" s="3">
        <f>(AY30+AY32)/2</f>
        <v>8.0769624163159612</v>
      </c>
      <c r="AY31" s="3"/>
      <c r="AZ31" s="3">
        <f>(BA30+BA32)/2</f>
        <v>7.9950038072458076</v>
      </c>
      <c r="BA31" s="3"/>
    </row>
    <row r="32" spans="1:53" s="2" customForma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f>(X31+X33)/2</f>
        <v>8.3266768108592579</v>
      </c>
      <c r="X32" s="3"/>
      <c r="Y32" s="3">
        <f>(Z31+Z33)/2</f>
        <v>8.242462278593937</v>
      </c>
      <c r="Z32" s="3"/>
      <c r="AA32" s="3">
        <f>(AB31+AB33)/2</f>
        <v>8.1590091171624692</v>
      </c>
      <c r="AB32" s="3"/>
      <c r="AC32" s="3">
        <f>(AD31+AD33)/2</f>
        <v>8.0763096229167104</v>
      </c>
      <c r="AD32" s="3"/>
      <c r="AE32" s="3">
        <f>(AF31+AF33)/2</f>
        <v>7.9943568978622412</v>
      </c>
      <c r="AF32" s="3"/>
      <c r="AG32" s="3">
        <f>(AH31+AH33)/2</f>
        <v>7.9131441587300113</v>
      </c>
      <c r="AH32" s="3"/>
      <c r="AI32" s="3">
        <f>(AJ31+AJ33)/2</f>
        <v>7.8326647137145544</v>
      </c>
      <c r="AJ32" s="3"/>
      <c r="AK32" s="3">
        <f>(AL31+AL33)/2</f>
        <v>7.7529119416839212</v>
      </c>
      <c r="AL32" s="3"/>
      <c r="AM32" s="3">
        <f>(AN31+AN33)/2</f>
        <v>7.673879281290346</v>
      </c>
      <c r="AN32" s="3"/>
      <c r="AO32" s="3">
        <f>(AP31+AP33)/2</f>
        <v>7.5955602304304328</v>
      </c>
      <c r="AP32" s="3"/>
      <c r="AQ32" s="3">
        <f>(AR31+AR33)/2</f>
        <v>7.517948345710221</v>
      </c>
      <c r="AR32" s="3"/>
      <c r="AS32" s="3">
        <f>(AT31+AT33)/2</f>
        <v>7.441037241915085</v>
      </c>
      <c r="AT32" s="3"/>
      <c r="AU32" s="3">
        <f>(AV31+AV33)/2</f>
        <v>7.3648205914844116</v>
      </c>
      <c r="AV32" s="3"/>
      <c r="AW32" s="3">
        <f>(AX31+AX33)/2</f>
        <v>7.2892921239910216</v>
      </c>
      <c r="AX32" s="3"/>
      <c r="AY32" s="3">
        <f>(AZ31+AZ33)/2</f>
        <v>7.214445625625304</v>
      </c>
      <c r="AZ32" s="3"/>
      <c r="BA32" s="3">
        <f>1.1^22-1</f>
        <v>7.140274938683989</v>
      </c>
    </row>
    <row r="33" spans="1:53" s="2" customForma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>
        <f>(W32+W34)/2</f>
        <v>7.5173393903890382</v>
      </c>
      <c r="W33" s="3"/>
      <c r="X33" s="3">
        <f>(Y32+Y34)/2</f>
        <v>7.4404316185718491</v>
      </c>
      <c r="Y33" s="3"/>
      <c r="Z33" s="3">
        <f>(AA32+AA34)/2</f>
        <v>7.3642195249681368</v>
      </c>
      <c r="AA33" s="3"/>
      <c r="AB33" s="3">
        <f>(AC32+AC34)/2</f>
        <v>7.2886961072604599</v>
      </c>
      <c r="AC33" s="3"/>
      <c r="AD33" s="3">
        <f>(AE32+AE34)/2</f>
        <v>7.2138548736956416</v>
      </c>
      <c r="AE33" s="3"/>
      <c r="AF33" s="3">
        <f>(AG32+AG34)/2</f>
        <v>7.1396895003278189</v>
      </c>
      <c r="AG33" s="3"/>
      <c r="AH33" s="3">
        <f>(AI32+AI34)/2</f>
        <v>7.0661938088054388</v>
      </c>
      <c r="AI33" s="3"/>
      <c r="AJ33" s="3">
        <f>(AK32+AK34)/2</f>
        <v>6.9933617318683741</v>
      </c>
      <c r="AK33" s="3"/>
      <c r="AL33" s="3">
        <f>(AM32+AM34)/2</f>
        <v>6.9211872775420096</v>
      </c>
      <c r="AM33" s="3"/>
      <c r="AN33" s="3">
        <f>(AO32+AO34)/2</f>
        <v>6.8496645079550635</v>
      </c>
      <c r="AO33" s="3"/>
      <c r="AP33" s="3">
        <f>(AQ32+AQ34)/2</f>
        <v>6.778787538851069</v>
      </c>
      <c r="AQ33" s="3"/>
      <c r="AR33" s="3">
        <f>(AS32+AS34)/2</f>
        <v>6.7085505391042712</v>
      </c>
      <c r="AS33" s="3"/>
      <c r="AT33" s="3">
        <f>(AU32+AU34)/2</f>
        <v>6.638947730239896</v>
      </c>
      <c r="AU33" s="3"/>
      <c r="AV33" s="3">
        <f>(AW32+AW34)/2</f>
        <v>6.5699733859587424</v>
      </c>
      <c r="AW33" s="3"/>
      <c r="AX33" s="3">
        <f>(AY32+AY34)/2</f>
        <v>6.5016218316660828</v>
      </c>
      <c r="AY33" s="3"/>
      <c r="AZ33" s="3">
        <f>(BA32+BA34)/2</f>
        <v>6.4338874440047995</v>
      </c>
      <c r="BA33" s="3"/>
    </row>
    <row r="34" spans="1:53" s="2" customForma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>
        <f>(V33+V35)/2</f>
        <v>6.7782396269124812</v>
      </c>
      <c r="V34" s="3"/>
      <c r="W34" s="3">
        <f>(X33+X35)/2</f>
        <v>6.7080019699188185</v>
      </c>
      <c r="X34" s="3"/>
      <c r="Y34" s="3">
        <f>(Z33+Z35)/2</f>
        <v>6.6384009585497612</v>
      </c>
      <c r="Z34" s="3"/>
      <c r="AA34" s="3">
        <f>(AB33+AB35)/2</f>
        <v>6.5694299327738044</v>
      </c>
      <c r="AB34" s="3"/>
      <c r="AC34" s="3">
        <f>(AD33+AD35)/2</f>
        <v>6.5010825916042094</v>
      </c>
      <c r="AD34" s="3"/>
      <c r="AE34" s="3">
        <f>(AF33+AF35)/2</f>
        <v>6.433352849529042</v>
      </c>
      <c r="AF34" s="3"/>
      <c r="AG34" s="3">
        <f>(AH33+AH35)/2</f>
        <v>6.3662348419256274</v>
      </c>
      <c r="AH34" s="3"/>
      <c r="AI34" s="3">
        <f>(AJ33+AJ35)/2</f>
        <v>6.2997229038963241</v>
      </c>
      <c r="AJ34" s="3"/>
      <c r="AK34" s="3">
        <f>(AL33+AL35)/2</f>
        <v>6.233811522052827</v>
      </c>
      <c r="AL34" s="3"/>
      <c r="AM34" s="3">
        <f>(AN33+AN35)/2</f>
        <v>6.1684952737936731</v>
      </c>
      <c r="AN34" s="3"/>
      <c r="AO34" s="3">
        <f>(AP33+AP35)/2</f>
        <v>6.1037687854796943</v>
      </c>
      <c r="AP34" s="3"/>
      <c r="AQ34" s="3">
        <f>(AR33+AR35)/2</f>
        <v>6.039626731991917</v>
      </c>
      <c r="AR34" s="3"/>
      <c r="AS34" s="3">
        <f>(AT33+AT35)/2</f>
        <v>5.9760638362934584</v>
      </c>
      <c r="AT34" s="3"/>
      <c r="AU34" s="3">
        <f>(AV33+AV35)/2</f>
        <v>5.9130748689953805</v>
      </c>
      <c r="AV34" s="3"/>
      <c r="AW34" s="3">
        <f>(AX33+AX35)/2</f>
        <v>5.8506546479264632</v>
      </c>
      <c r="AX34" s="3"/>
      <c r="AY34" s="3">
        <f>(AZ33+AZ35)/2</f>
        <v>5.7887980377068615</v>
      </c>
      <c r="AZ34" s="3"/>
      <c r="BA34" s="3">
        <f>1.1^20-1</f>
        <v>5.7274999493256091</v>
      </c>
    </row>
    <row r="35" spans="1:53" s="2" customForma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f>(U34+U36)/2</f>
        <v>6.103291565269096</v>
      </c>
      <c r="U35" s="3"/>
      <c r="V35" s="3">
        <f>(W34+W36)/2</f>
        <v>6.0391398634359241</v>
      </c>
      <c r="W35" s="3"/>
      <c r="X35" s="3">
        <f>(Y34+Y36)/2</f>
        <v>5.9755723212657879</v>
      </c>
      <c r="Y35" s="3"/>
      <c r="Z35" s="3">
        <f>(AA34+AA36)/2</f>
        <v>5.9125823921313856</v>
      </c>
      <c r="AA35" s="3"/>
      <c r="AB35" s="3">
        <f>(AC34+AC36)/2</f>
        <v>5.850163758287148</v>
      </c>
      <c r="AC35" s="3"/>
      <c r="AD35" s="3">
        <f>(AE34+AE36)/2</f>
        <v>5.7883103095127764</v>
      </c>
      <c r="AE35" s="3"/>
      <c r="AF35" s="3">
        <f>(AG34+AG36)/2</f>
        <v>5.727016198730265</v>
      </c>
      <c r="AG35" s="3"/>
      <c r="AH35" s="3">
        <f>(AI34+AI36)/2</f>
        <v>5.666275875045816</v>
      </c>
      <c r="AI35" s="3"/>
      <c r="AJ35" s="3">
        <f>(AK34+AK36)/2</f>
        <v>5.6060840759242749</v>
      </c>
      <c r="AK35" s="3"/>
      <c r="AL35" s="3">
        <f>(AM34+AM36)/2</f>
        <v>5.5464357665636435</v>
      </c>
      <c r="AM35" s="3"/>
      <c r="AN35" s="3">
        <f>(AO34+AO36)/2</f>
        <v>5.4873260396322827</v>
      </c>
      <c r="AO35" s="3"/>
      <c r="AP35" s="3">
        <f>(AQ34+AQ36)/2</f>
        <v>5.4287500321083204</v>
      </c>
      <c r="AQ35" s="3"/>
      <c r="AR35" s="3">
        <f>(AS34+AS36)/2</f>
        <v>5.3707029248795628</v>
      </c>
      <c r="AS35" s="3"/>
      <c r="AT35" s="3">
        <f>(AU34+AU36)/2</f>
        <v>5.3131799423470207</v>
      </c>
      <c r="AU35" s="3"/>
      <c r="AV35" s="3">
        <f>(AW34+AW36)/2</f>
        <v>5.2561763520320177</v>
      </c>
      <c r="AW35" s="3"/>
      <c r="AX35" s="3">
        <f>(AY34+AY36)/2</f>
        <v>5.1996874641868445</v>
      </c>
      <c r="AY35" s="3"/>
      <c r="AZ35" s="3">
        <f>(BA34+BA36)/2</f>
        <v>5.1437086314089235</v>
      </c>
      <c r="BA35" s="3"/>
    </row>
    <row r="36" spans="1:53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f>(T35+T37)/2</f>
        <v>5.4869474138696734</v>
      </c>
      <c r="T36" s="3"/>
      <c r="U36" s="3">
        <f>(V35+V37)/2</f>
        <v>5.4283435036257117</v>
      </c>
      <c r="V36" s="3"/>
      <c r="W36" s="3">
        <f>(X35+X37)/2</f>
        <v>5.3702777569530298</v>
      </c>
      <c r="X36" s="3"/>
      <c r="Y36" s="3">
        <f>(Z35+Z37)/2</f>
        <v>5.3127436839818145</v>
      </c>
      <c r="Z36" s="3"/>
      <c r="AA36" s="3">
        <f>(AB35+AB37)/2</f>
        <v>5.2557348514889668</v>
      </c>
      <c r="AB36" s="3"/>
      <c r="AC36" s="3">
        <f>(AD35+AD37)/2</f>
        <v>5.1992449249700865</v>
      </c>
      <c r="AD36" s="3"/>
      <c r="AE36" s="3">
        <f>(AF35+AF37)/2</f>
        <v>5.1432677694965108</v>
      </c>
      <c r="AF36" s="3"/>
      <c r="AG36" s="3">
        <f>(AH35+AH37)/2</f>
        <v>5.0877975555349035</v>
      </c>
      <c r="AH36" s="3"/>
      <c r="AI36" s="3">
        <f>(AJ35+AJ37)/2</f>
        <v>5.0328288461953079</v>
      </c>
      <c r="AJ36" s="3"/>
      <c r="AK36" s="3">
        <f>(AL35+AL37)/2</f>
        <v>4.9783566297957229</v>
      </c>
      <c r="AL36" s="3"/>
      <c r="AM36" s="3">
        <f>(AN35+AN37)/2</f>
        <v>4.9243762593336129</v>
      </c>
      <c r="AN36" s="3"/>
      <c r="AO36" s="3">
        <f>(AP35+AP37)/2</f>
        <v>4.8708832937848712</v>
      </c>
      <c r="AP36" s="3"/>
      <c r="AQ36" s="3">
        <f>(AR35+AR37)/2</f>
        <v>4.8178733322247247</v>
      </c>
      <c r="AR36" s="3"/>
      <c r="AS36" s="3">
        <f>(AT35+AT37)/2</f>
        <v>4.7653420134656672</v>
      </c>
      <c r="AT36" s="3"/>
      <c r="AU36" s="3">
        <f>(AV35+AV37)/2</f>
        <v>4.713285015698661</v>
      </c>
      <c r="AV36" s="3"/>
      <c r="AW36" s="3">
        <f>(AX35+AX37)/2</f>
        <v>4.6616980561375723</v>
      </c>
      <c r="AX36" s="3"/>
      <c r="AY36" s="3">
        <f>(AZ35+AZ37)/2</f>
        <v>4.6105768906668265</v>
      </c>
      <c r="AZ36" s="3"/>
      <c r="BA36" s="3">
        <f>1.1^18-1</f>
        <v>4.5599173134922379</v>
      </c>
    </row>
    <row r="37" spans="1:53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>
        <f>(S36+S38)/2</f>
        <v>4.9241578196193725</v>
      </c>
      <c r="S37" s="3"/>
      <c r="T37" s="3">
        <f>(U36+U38)/2</f>
        <v>4.8706032624702518</v>
      </c>
      <c r="U37" s="3"/>
      <c r="V37" s="3">
        <f>(W36+W38)/2</f>
        <v>4.8175471438155002</v>
      </c>
      <c r="W37" s="3"/>
      <c r="X37" s="3">
        <f>(Y36+Y38)/2</f>
        <v>4.7649831926402717</v>
      </c>
      <c r="Y37" s="3"/>
      <c r="Z37" s="3">
        <f>(AA36+AA38)/2</f>
        <v>4.7129049758322443</v>
      </c>
      <c r="AA37" s="3"/>
      <c r="AB37" s="3">
        <f>(AC36+AC38)/2</f>
        <v>4.6613059446907856</v>
      </c>
      <c r="AC37" s="3"/>
      <c r="AD37" s="3">
        <f>(AE36+AE38)/2</f>
        <v>4.6101795404273958</v>
      </c>
      <c r="AE37" s="3"/>
      <c r="AF37" s="3">
        <f>(AG36+AG38)/2</f>
        <v>4.5595193402627565</v>
      </c>
      <c r="AG37" s="3"/>
      <c r="AH37" s="3">
        <f>(AI36+AI38)/2</f>
        <v>4.5093192360239902</v>
      </c>
      <c r="AI37" s="3"/>
      <c r="AJ37" s="3">
        <f>(AK36+AK38)/2</f>
        <v>4.4595736164663418</v>
      </c>
      <c r="AK37" s="3"/>
      <c r="AL37" s="3">
        <f>(AM36+AM38)/2</f>
        <v>4.4102774930278033</v>
      </c>
      <c r="AM37" s="3"/>
      <c r="AN37" s="3">
        <f>(AO36+AO38)/2</f>
        <v>4.361426479034944</v>
      </c>
      <c r="AO37" s="3"/>
      <c r="AP37" s="3">
        <f>(AQ36+AQ38)/2</f>
        <v>4.3130165554614219</v>
      </c>
      <c r="AQ37" s="3"/>
      <c r="AR37" s="3">
        <f>(AS36+AS38)/2</f>
        <v>4.2650437395698857</v>
      </c>
      <c r="AS37" s="3"/>
      <c r="AT37" s="3">
        <f>(AU36+AU38)/2</f>
        <v>4.2175040845843137</v>
      </c>
      <c r="AU37" s="3"/>
      <c r="AV37" s="3">
        <f>(AW36+AW38)/2</f>
        <v>4.1703936793653034</v>
      </c>
      <c r="AW37" s="3"/>
      <c r="AX37" s="3">
        <f>(AY36+AY38)/2</f>
        <v>4.1237086480883001</v>
      </c>
      <c r="AY37" s="3"/>
      <c r="AZ37" s="3">
        <f>(BA36+BA38)/2</f>
        <v>4.0774451499247295</v>
      </c>
      <c r="BA37" s="3"/>
    </row>
    <row r="38" spans="1:53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>
        <f>(R37+R39)/2</f>
        <v>4.4103378152936079</v>
      </c>
      <c r="R38" s="3"/>
      <c r="S38" s="3">
        <f>(T37+T39)/2</f>
        <v>4.3613682253690715</v>
      </c>
      <c r="T38" s="3"/>
      <c r="U38" s="3">
        <f>(V37+V39)/2</f>
        <v>4.3128630213147918</v>
      </c>
      <c r="V38" s="3"/>
      <c r="W38" s="3">
        <f>(X37+X39)/2</f>
        <v>4.2648165306779706</v>
      </c>
      <c r="X38" s="3"/>
      <c r="Y38" s="3">
        <f>(Z37+Z39)/2</f>
        <v>4.2172227012987289</v>
      </c>
      <c r="Z38" s="3"/>
      <c r="AA38" s="3">
        <f>(AB37+AB39)/2</f>
        <v>4.1700751001755219</v>
      </c>
      <c r="AB38" s="3"/>
      <c r="AC38" s="3">
        <f>(AD37+AD39)/2</f>
        <v>4.1233669644114848</v>
      </c>
      <c r="AD38" s="3"/>
      <c r="AE38" s="3">
        <f>(AF37+AF39)/2</f>
        <v>4.0770913113582807</v>
      </c>
      <c r="AF38" s="3"/>
      <c r="AG38" s="3">
        <f>(AH37+AH39)/2</f>
        <v>4.0312411249906095</v>
      </c>
      <c r="AH38" s="3"/>
      <c r="AI38" s="3">
        <f>(AJ37+AJ39)/2</f>
        <v>3.9858096258526721</v>
      </c>
      <c r="AJ38" s="3"/>
      <c r="AK38" s="3">
        <f>(AL37+AL39)/2</f>
        <v>3.9407906031369606</v>
      </c>
      <c r="AL38" s="3"/>
      <c r="AM38" s="3">
        <f>(AN37+AN39)/2</f>
        <v>3.8961787267219941</v>
      </c>
      <c r="AN38" s="3"/>
      <c r="AO38" s="3">
        <f>(AP37+AP39)/2</f>
        <v>3.8519696642850167</v>
      </c>
      <c r="AP38" s="3"/>
      <c r="AQ38" s="3">
        <f>(AR37+AR39)/2</f>
        <v>3.8081597786981183</v>
      </c>
      <c r="AR38" s="3"/>
      <c r="AS38" s="3">
        <f>(AT37+AT39)/2</f>
        <v>3.7647454656741042</v>
      </c>
      <c r="AT38" s="3"/>
      <c r="AU38" s="3">
        <f>(AV37+AV39)/2</f>
        <v>3.7217231534699668</v>
      </c>
      <c r="AV38" s="3"/>
      <c r="AW38" s="3">
        <f>(AX37+AX39)/2</f>
        <v>3.6790893025930345</v>
      </c>
      <c r="AX38" s="3"/>
      <c r="AY38" s="3">
        <f>(AZ37+AZ39)/2</f>
        <v>3.6368404055097736</v>
      </c>
      <c r="AZ38" s="3"/>
      <c r="BA38" s="3">
        <f>1.1^16-1</f>
        <v>3.5949729863572211</v>
      </c>
    </row>
    <row r="39" spans="1:53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>
        <f>(Q38+Q40)/2</f>
        <v>3.9413373200967925</v>
      </c>
      <c r="Q39" s="3"/>
      <c r="R39" s="3">
        <f>(S38+S40)/2</f>
        <v>3.8965178109678429</v>
      </c>
      <c r="S39" s="3"/>
      <c r="T39" s="3">
        <f>(U38+U40)/2</f>
        <v>3.8521331882678913</v>
      </c>
      <c r="U39" s="3"/>
      <c r="V39" s="3">
        <f>(W38+W40)/2</f>
        <v>3.8081788988140843</v>
      </c>
      <c r="W39" s="3"/>
      <c r="X39" s="3">
        <f>(Y38+Y40)/2</f>
        <v>3.7646498687156686</v>
      </c>
      <c r="Y39" s="3"/>
      <c r="Z39" s="3">
        <f>(AA38+AA40)/2</f>
        <v>3.7215404267652139</v>
      </c>
      <c r="AA39" s="3"/>
      <c r="AB39" s="3">
        <f>(AC38+AC40)/2</f>
        <v>3.6788442556602576</v>
      </c>
      <c r="AC39" s="3"/>
      <c r="AD39" s="3">
        <f>(AE38+AE40)/2</f>
        <v>3.6365543883955747</v>
      </c>
      <c r="AE39" s="3"/>
      <c r="AF39" s="3">
        <f>(AG38+AG40)/2</f>
        <v>3.5946632824538045</v>
      </c>
      <c r="AG39" s="3"/>
      <c r="AH39" s="3">
        <f>(AI38+AI40)/2</f>
        <v>3.5531630139572292</v>
      </c>
      <c r="AI39" s="3"/>
      <c r="AJ39" s="3">
        <f>(AK38+AK40)/2</f>
        <v>3.5120456352390024</v>
      </c>
      <c r="AK39" s="3"/>
      <c r="AL39" s="3">
        <f>(AM38+AM40)/2</f>
        <v>3.471303713246118</v>
      </c>
      <c r="AM39" s="3"/>
      <c r="AN39" s="3">
        <f>(AO38+AO40)/2</f>
        <v>3.4309309744090442</v>
      </c>
      <c r="AO39" s="3"/>
      <c r="AP39" s="3">
        <f>(AQ38+AQ40)/2</f>
        <v>3.390922773108612</v>
      </c>
      <c r="AQ39" s="3"/>
      <c r="AR39" s="3">
        <f>(AS38+AS40)/2</f>
        <v>3.3512758178263513</v>
      </c>
      <c r="AS39" s="3"/>
      <c r="AT39" s="3">
        <f>(AU38+AU40)/2</f>
        <v>3.3119868467638951</v>
      </c>
      <c r="AU39" s="3"/>
      <c r="AV39" s="3">
        <f>(AW38+AW40)/2</f>
        <v>3.2730526275746303</v>
      </c>
      <c r="AW39" s="3"/>
      <c r="AX39" s="3">
        <f>(AY38+AY40)/2</f>
        <v>3.2344699570977684</v>
      </c>
      <c r="AY39" s="3"/>
      <c r="AZ39" s="3">
        <f>(BA38+BA40)/2</f>
        <v>3.1962356610948177</v>
      </c>
      <c r="BA39" s="3"/>
    </row>
    <row r="40" spans="1:53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>
        <f>(P39+P41)/2</f>
        <v>3.5134145564518704</v>
      </c>
      <c r="P40" s="3"/>
      <c r="Q40" s="3">
        <f>(R39+R41)/2</f>
        <v>3.4723368248999771</v>
      </c>
      <c r="R40" s="3"/>
      <c r="S40" s="3">
        <f>(T39+T41)/2</f>
        <v>3.4316673965666142</v>
      </c>
      <c r="T40" s="3"/>
      <c r="U40" s="3">
        <f>(V39+V41)/2</f>
        <v>3.3914033552209908</v>
      </c>
      <c r="V40" s="3"/>
      <c r="W40" s="3">
        <f>(X39+X41)/2</f>
        <v>3.3515412669501976</v>
      </c>
      <c r="X40" s="3"/>
      <c r="Y40" s="3">
        <f>(Z39+Z41)/2</f>
        <v>3.312077036132608</v>
      </c>
      <c r="Z40" s="3"/>
      <c r="AA40" s="3">
        <f>(AB39+AB41)/2</f>
        <v>3.273005753354906</v>
      </c>
      <c r="AB40" s="3"/>
      <c r="AC40" s="3">
        <f>(AD39+AD41)/2</f>
        <v>3.2343215469090305</v>
      </c>
      <c r="AD40" s="3"/>
      <c r="AE40" s="3">
        <f>(AF39+AF41)/2</f>
        <v>3.1960174654328686</v>
      </c>
      <c r="AF40" s="3"/>
      <c r="AG40" s="3">
        <f>(AH39+AH41)/2</f>
        <v>3.1580854399169995</v>
      </c>
      <c r="AH40" s="3"/>
      <c r="AI40" s="3">
        <f>(AJ39+AJ41)/2</f>
        <v>3.1205164020617864</v>
      </c>
      <c r="AJ40" s="3"/>
      <c r="AK40" s="3">
        <f>(AL39+AL41)/2</f>
        <v>3.0833006673410441</v>
      </c>
      <c r="AL40" s="3"/>
      <c r="AM40" s="3">
        <f>(AN39+AN41)/2</f>
        <v>3.0464286997702423</v>
      </c>
      <c r="AN40" s="3"/>
      <c r="AO40" s="3">
        <f>(AP39+AP41)/2</f>
        <v>3.0098922845330711</v>
      </c>
      <c r="AP40" s="3"/>
      <c r="AQ40" s="3">
        <f>(AR39+AR41)/2</f>
        <v>2.9736857675191057</v>
      </c>
      <c r="AR40" s="3"/>
      <c r="AS40" s="3">
        <f>(AT39+AT41)/2</f>
        <v>2.9378061699785984</v>
      </c>
      <c r="AT40" s="3"/>
      <c r="AU40" s="3">
        <f>(AV39+AV41)/2</f>
        <v>2.9022505400578233</v>
      </c>
      <c r="AV40" s="3"/>
      <c r="AW40" s="3">
        <f>(AX39+AX41)/2</f>
        <v>2.8670159525562262</v>
      </c>
      <c r="AX40" s="3"/>
      <c r="AY40" s="3">
        <f>(AZ39+AZ41)/2</f>
        <v>2.8320995086857632</v>
      </c>
      <c r="AZ40" s="3"/>
      <c r="BA40" s="3">
        <f>1.1^14-1</f>
        <v>2.7974983358324139</v>
      </c>
    </row>
    <row r="41" spans="1:53" s="5" customForma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>
        <f>(O40+O42)/2</f>
        <v>3.123210402189676</v>
      </c>
      <c r="O41" s="3"/>
      <c r="P41" s="3">
        <f>(Q40+Q42)/2</f>
        <v>3.0854917928069487</v>
      </c>
      <c r="Q41" s="3"/>
      <c r="R41" s="3">
        <f>(S40+S42)/2</f>
        <v>3.0481558388321113</v>
      </c>
      <c r="S41" s="3"/>
      <c r="T41" s="3">
        <f>(U40+U42)/2</f>
        <v>3.0112016048653376</v>
      </c>
      <c r="U41" s="3"/>
      <c r="V41" s="3">
        <f>(W40+W42)/2</f>
        <v>2.9746278116278972</v>
      </c>
      <c r="W41" s="3"/>
      <c r="X41" s="3">
        <f>(Y40+Y42)/2</f>
        <v>2.9384326651847266</v>
      </c>
      <c r="Y41" s="3"/>
      <c r="Z41" s="3">
        <f>(AA40+AA42)/2</f>
        <v>2.902613645500002</v>
      </c>
      <c r="AA41" s="3"/>
      <c r="AB41" s="3">
        <f>(AC40+AC42)/2</f>
        <v>2.8671672510495538</v>
      </c>
      <c r="AC41" s="3"/>
      <c r="AD41" s="3">
        <f>(AE40+AE42)/2</f>
        <v>2.8320887054224864</v>
      </c>
      <c r="AE41" s="3"/>
      <c r="AF41" s="3">
        <f>(AG40+AG42)/2</f>
        <v>2.7973716484119322</v>
      </c>
      <c r="AG41" s="3"/>
      <c r="AH41" s="3">
        <f>(AI40+AI42)/2</f>
        <v>2.7630078658767694</v>
      </c>
      <c r="AI41" s="3"/>
      <c r="AJ41" s="3">
        <f>(AK40+AK42)/2</f>
        <v>2.7289871688845704</v>
      </c>
      <c r="AK41" s="3"/>
      <c r="AL41" s="3">
        <f>(AM40+AM42)/2</f>
        <v>2.6952976214359698</v>
      </c>
      <c r="AM41" s="3"/>
      <c r="AN41" s="3">
        <f>(AO40+AO42)/2</f>
        <v>2.6619264251314405</v>
      </c>
      <c r="AO41" s="3"/>
      <c r="AP41" s="3">
        <f>(AQ40+AQ42)/2</f>
        <v>2.6288617959575302</v>
      </c>
      <c r="AQ41" s="3"/>
      <c r="AR41" s="3">
        <f>(AS40+AS42)/2</f>
        <v>2.5960957172118602</v>
      </c>
      <c r="AS41" s="3"/>
      <c r="AT41" s="3">
        <f>(AU40+AU42)/2</f>
        <v>2.5636254931933014</v>
      </c>
      <c r="AU41" s="3"/>
      <c r="AV41" s="3">
        <f>(AW40+AW42)/2</f>
        <v>2.5314484525410164</v>
      </c>
      <c r="AW41" s="3"/>
      <c r="AX41" s="3">
        <f>(AY40+AY42)/2</f>
        <v>2.4995619480146845</v>
      </c>
      <c r="AY41" s="3"/>
      <c r="AZ41" s="3">
        <f>(BA40+BA42)/2</f>
        <v>2.4679633562767083</v>
      </c>
      <c r="BA41" s="3"/>
    </row>
    <row r="42" spans="1:53" s="5" customForma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>
        <f>(N41+N43)/2</f>
        <v>2.7677216688043291</v>
      </c>
      <c r="N42" s="3"/>
      <c r="O42" s="3">
        <f>(P41+P43)/2</f>
        <v>2.7330062479274817</v>
      </c>
      <c r="P42" s="3"/>
      <c r="Q42" s="3">
        <f>(R41+R43)/2</f>
        <v>2.6986467607139204</v>
      </c>
      <c r="R42" s="3"/>
      <c r="S42" s="3">
        <f>(T41+T43)/2</f>
        <v>2.6646442810976083</v>
      </c>
      <c r="T42" s="3"/>
      <c r="U42" s="3">
        <f>(V41+V43)/2</f>
        <v>2.6309998545096844</v>
      </c>
      <c r="V42" s="3"/>
      <c r="W42" s="3">
        <f>(X41+X43)/2</f>
        <v>2.5977143563055973</v>
      </c>
      <c r="X42" s="3"/>
      <c r="Y42" s="3">
        <f>(Z41+Z43)/2</f>
        <v>2.5647882942368447</v>
      </c>
      <c r="Z42" s="3"/>
      <c r="AA42" s="3">
        <f>(AB41+AB43)/2</f>
        <v>2.5322215376450981</v>
      </c>
      <c r="AB42" s="3"/>
      <c r="AC42" s="3">
        <f>(AD41+AD43)/2</f>
        <v>2.5000129551900776</v>
      </c>
      <c r="AD42" s="3"/>
      <c r="AE42" s="3">
        <f>(AF41+AF43)/2</f>
        <v>2.4681599454121037</v>
      </c>
      <c r="AF42" s="3"/>
      <c r="AG42" s="3">
        <f>(AH41+AH43)/2</f>
        <v>2.4366578569068649</v>
      </c>
      <c r="AH42" s="3"/>
      <c r="AI42" s="3">
        <f>(AJ41+AJ43)/2</f>
        <v>2.405499329691752</v>
      </c>
      <c r="AJ42" s="3"/>
      <c r="AK42" s="3">
        <f>(AL41+AL43)/2</f>
        <v>2.3746736704280962</v>
      </c>
      <c r="AL42" s="3"/>
      <c r="AM42" s="3">
        <f>(AN41+AN43)/2</f>
        <v>2.3441665431016974</v>
      </c>
      <c r="AN42" s="3"/>
      <c r="AO42" s="3">
        <f>(AP41+AP43)/2</f>
        <v>2.3139605657298103</v>
      </c>
      <c r="AP42" s="3"/>
      <c r="AQ42" s="3">
        <f>(AR41+AR43)/2</f>
        <v>2.2840378243959547</v>
      </c>
      <c r="AR42" s="3"/>
      <c r="AS42" s="3">
        <f>(AT41+AT43)/2</f>
        <v>2.2543852644451219</v>
      </c>
      <c r="AT42" s="3"/>
      <c r="AU42" s="3">
        <f>(AV41+AV43)/2</f>
        <v>2.2250004463287789</v>
      </c>
      <c r="AV42" s="3"/>
      <c r="AW42" s="3">
        <f>(AX41+AX43)/2</f>
        <v>2.1958809525258065</v>
      </c>
      <c r="AX42" s="3"/>
      <c r="AY42" s="3">
        <f>(AZ41+AZ43)/2</f>
        <v>2.1670243873436053</v>
      </c>
      <c r="AZ42" s="3"/>
      <c r="BA42" s="3">
        <f>1.1^12-1</f>
        <v>2.1384283767210026</v>
      </c>
    </row>
    <row r="43" spans="1:53" s="5" customForma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>
        <f>(M42+M44)/2</f>
        <v>2.444271647320261</v>
      </c>
      <c r="M43" s="3"/>
      <c r="N43" s="3">
        <f>(O42+O44)/2</f>
        <v>2.4122329354189826</v>
      </c>
      <c r="O43" s="3"/>
      <c r="P43" s="3">
        <f>(Q42+Q44)/2</f>
        <v>2.3805207030480142</v>
      </c>
      <c r="Q43" s="3"/>
      <c r="R43" s="3">
        <f>(S42+S44)/2</f>
        <v>2.3491376825957291</v>
      </c>
      <c r="S43" s="3"/>
      <c r="T43" s="3">
        <f>(U42+U44)/2</f>
        <v>2.3180869573298795</v>
      </c>
      <c r="U43" s="3"/>
      <c r="V43" s="3">
        <f>(W42+W44)/2</f>
        <v>2.2873718973914716</v>
      </c>
      <c r="W43" s="3"/>
      <c r="X43" s="3">
        <f>(Y42+Y44)/2</f>
        <v>2.2569960474264681</v>
      </c>
      <c r="Y43" s="3"/>
      <c r="Z43" s="3">
        <f>(AA42+AA44)/2</f>
        <v>2.2269629429736879</v>
      </c>
      <c r="AA43" s="3"/>
      <c r="AB43" s="3">
        <f>(AC42+AC44)/2</f>
        <v>2.1972758242406423</v>
      </c>
      <c r="AC43" s="3"/>
      <c r="AD43" s="3">
        <f>(AE42+AE44)/2</f>
        <v>2.1679372049576688</v>
      </c>
      <c r="AE43" s="3"/>
      <c r="AF43" s="3">
        <f>(AG42+AG44)/2</f>
        <v>2.1389482424122752</v>
      </c>
      <c r="AG43" s="3"/>
      <c r="AH43" s="3">
        <f>(AI42+AI44)/2</f>
        <v>2.1103078479369599</v>
      </c>
      <c r="AI43" s="3"/>
      <c r="AJ43" s="3">
        <f>(AK42+AK44)/2</f>
        <v>2.082011490498934</v>
      </c>
      <c r="AK43" s="3"/>
      <c r="AL43" s="3">
        <f>(AM42+AM44)/2</f>
        <v>2.0540497194202225</v>
      </c>
      <c r="AM43" s="3"/>
      <c r="AN43" s="3">
        <f>(AO42+AO44)/2</f>
        <v>2.0264066610719547</v>
      </c>
      <c r="AO43" s="3"/>
      <c r="AP43" s="3">
        <f>(AQ42+AQ44)/2</f>
        <v>1.9990593355020907</v>
      </c>
      <c r="AQ43" s="3"/>
      <c r="AR43" s="3">
        <f>(AS42+AS44)/2</f>
        <v>1.9719799315800493</v>
      </c>
      <c r="AS43" s="3"/>
      <c r="AT43" s="3">
        <f>(AU42+AU44)/2</f>
        <v>1.9451450356969426</v>
      </c>
      <c r="AU43" s="3"/>
      <c r="AV43" s="3">
        <f>(AW42+AW44)/2</f>
        <v>1.9185524401165419</v>
      </c>
      <c r="AW43" s="3"/>
      <c r="AX43" s="3">
        <f>(AY42+AY44)/2</f>
        <v>1.8921999570369286</v>
      </c>
      <c r="AY43" s="3"/>
      <c r="AZ43" s="3">
        <f>(BA42+BA44)/2</f>
        <v>1.8660854184105022</v>
      </c>
      <c r="BA43" s="3"/>
    </row>
    <row r="44" spans="1:53" s="5" customForma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>
        <f>(L43+L45)/2</f>
        <v>2.1504769573863873</v>
      </c>
      <c r="L44" s="3"/>
      <c r="M44" s="3">
        <f>(N43+N45)/2</f>
        <v>2.1208216258361929</v>
      </c>
      <c r="N44" s="3"/>
      <c r="O44" s="3">
        <f>(P43+P45)/2</f>
        <v>2.0914596229104836</v>
      </c>
      <c r="P44" s="3"/>
      <c r="Q44" s="3">
        <f>(R43+R45)/2</f>
        <v>2.062394645382108</v>
      </c>
      <c r="R44" s="3"/>
      <c r="S44" s="3">
        <f>(T43+T45)/2</f>
        <v>2.0336310840938503</v>
      </c>
      <c r="T44" s="3"/>
      <c r="U44" s="3">
        <f>(V43+V45)/2</f>
        <v>2.0051740601500745</v>
      </c>
      <c r="V44" s="3"/>
      <c r="W44" s="3">
        <f>(X43+X45)/2</f>
        <v>1.9770294384773459</v>
      </c>
      <c r="X44" s="3"/>
      <c r="Y44" s="3">
        <f>(Z43+Z45)/2</f>
        <v>1.9492038006160914</v>
      </c>
      <c r="Z44" s="3"/>
      <c r="AA44" s="3">
        <f>(AB43+AB45)/2</f>
        <v>1.9217043483022782</v>
      </c>
      <c r="AB44" s="3"/>
      <c r="AC44" s="3">
        <f>(AD43+AD45)/2</f>
        <v>1.8945386932912069</v>
      </c>
      <c r="AD44" s="3"/>
      <c r="AE44" s="3">
        <f>(AF43+AF45)/2</f>
        <v>1.8677144645032342</v>
      </c>
      <c r="AF44" s="3"/>
      <c r="AG44" s="3">
        <f>(AH43+AH45)/2</f>
        <v>1.8412386279176853</v>
      </c>
      <c r="AH44" s="3"/>
      <c r="AI44" s="3">
        <f>(AJ43+AJ45)/2</f>
        <v>1.8151163661821681</v>
      </c>
      <c r="AJ44" s="3"/>
      <c r="AK44" s="3">
        <f>(AL43+AL45)/2</f>
        <v>1.7893493105697718</v>
      </c>
      <c r="AL44" s="3"/>
      <c r="AM44" s="3">
        <f>(AN43+AN45)/2</f>
        <v>1.7639328957387477</v>
      </c>
      <c r="AN44" s="3"/>
      <c r="AO44" s="3">
        <f>(AP43+AP45)/2</f>
        <v>1.738852756414099</v>
      </c>
      <c r="AP44" s="3"/>
      <c r="AQ44" s="3">
        <f>(AR43+AR45)/2</f>
        <v>1.7140808466082267</v>
      </c>
      <c r="AR44" s="3"/>
      <c r="AS44" s="3">
        <f>(AT43+AT45)/2</f>
        <v>1.6895745987149764</v>
      </c>
      <c r="AT44" s="3"/>
      <c r="AU44" s="3">
        <f>(AV43+AV45)/2</f>
        <v>1.6652896250651064</v>
      </c>
      <c r="AV44" s="3"/>
      <c r="AW44" s="3">
        <f>(AX43+AX45)/2</f>
        <v>1.6412239277072775</v>
      </c>
      <c r="AX44" s="3"/>
      <c r="AY44" s="3">
        <f>(AZ43+AZ45)/2</f>
        <v>1.6173755267302519</v>
      </c>
      <c r="AZ44" s="3"/>
      <c r="BA44" s="3">
        <f>1.1^10-1</f>
        <v>1.5937424601000019</v>
      </c>
    </row>
    <row r="45" spans="1:53" s="5" customFormat="1" x14ac:dyDescent="0.2">
      <c r="A45" s="3"/>
      <c r="B45" s="3"/>
      <c r="C45" s="3"/>
      <c r="D45" s="3"/>
      <c r="E45" s="3"/>
      <c r="F45" s="3"/>
      <c r="G45" s="3"/>
      <c r="H45" s="3"/>
      <c r="I45" s="3"/>
      <c r="J45" s="3">
        <f>(K44+K46)/2</f>
        <v>1.8842106458045531</v>
      </c>
      <c r="K45" s="3"/>
      <c r="L45" s="3">
        <f>(M44+M46)/2</f>
        <v>1.8566822674525139</v>
      </c>
      <c r="M45" s="3"/>
      <c r="N45" s="3">
        <f>(O44+O46)/2</f>
        <v>1.8294103162534034</v>
      </c>
      <c r="O45" s="3"/>
      <c r="P45" s="3">
        <f>(Q44+Q46)/2</f>
        <v>1.802398542772953</v>
      </c>
      <c r="Q45" s="3"/>
      <c r="R45" s="3">
        <f>(S44+S46)/2</f>
        <v>1.775651608168487</v>
      </c>
      <c r="S45" s="3"/>
      <c r="T45" s="3">
        <f>(U44+U46)/2</f>
        <v>1.7491752108578211</v>
      </c>
      <c r="U45" s="3"/>
      <c r="V45" s="3">
        <f>(W44+W46)/2</f>
        <v>1.7229762229086778</v>
      </c>
      <c r="W45" s="3"/>
      <c r="X45" s="3">
        <f>(Y44+Y46)/2</f>
        <v>1.697062829528224</v>
      </c>
      <c r="Y45" s="3"/>
      <c r="Z45" s="3">
        <f>(AA44+AA46)/2</f>
        <v>1.6714446582584952</v>
      </c>
      <c r="AA45" s="3"/>
      <c r="AB45" s="3">
        <f>(AC44+AC46)/2</f>
        <v>1.6461328723639141</v>
      </c>
      <c r="AC45" s="3"/>
      <c r="AD45" s="3">
        <f>(AE44+AE46)/2</f>
        <v>1.6211401816247453</v>
      </c>
      <c r="AE45" s="3"/>
      <c r="AF45" s="3">
        <f>(AG44+AG46)/2</f>
        <v>1.5964806865941932</v>
      </c>
      <c r="AG45" s="3"/>
      <c r="AH45" s="3">
        <f>(AI44+AI46)/2</f>
        <v>1.5721694078984108</v>
      </c>
      <c r="AI45" s="3"/>
      <c r="AJ45" s="3">
        <f>(AK44+AK46)/2</f>
        <v>1.5482212418654022</v>
      </c>
      <c r="AK45" s="3"/>
      <c r="AL45" s="3">
        <f>(AM44+AM46)/2</f>
        <v>1.524648901719321</v>
      </c>
      <c r="AM45" s="3"/>
      <c r="AN45" s="3">
        <f>(AO44+AO46)/2</f>
        <v>1.5014591304055407</v>
      </c>
      <c r="AO45" s="3"/>
      <c r="AP45" s="3">
        <f>(AQ44+AQ46)/2</f>
        <v>1.4786461773261075</v>
      </c>
      <c r="AQ45" s="3"/>
      <c r="AR45" s="3">
        <f>(AS44+AS46)/2</f>
        <v>1.4561817616364039</v>
      </c>
      <c r="AS45" s="3"/>
      <c r="AT45" s="3">
        <f>(AU44+AU46)/2</f>
        <v>1.4340041617330102</v>
      </c>
      <c r="AU45" s="3"/>
      <c r="AV45" s="3">
        <f>(AW44+AW46)/2</f>
        <v>1.4120268100136708</v>
      </c>
      <c r="AW45" s="3"/>
      <c r="AX45" s="3">
        <f>(AY44+AY46)/2</f>
        <v>1.3902478983776265</v>
      </c>
      <c r="AY45" s="3"/>
      <c r="AZ45" s="3">
        <f>(BA44+BA46)/2</f>
        <v>1.3686656350500015</v>
      </c>
      <c r="BA45" s="3"/>
    </row>
    <row r="46" spans="1:53" s="5" customFormat="1" x14ac:dyDescent="0.2">
      <c r="A46" s="3"/>
      <c r="B46" s="3"/>
      <c r="C46" s="3"/>
      <c r="D46" s="3"/>
      <c r="E46" s="3"/>
      <c r="F46" s="3"/>
      <c r="G46" s="3"/>
      <c r="H46" s="3"/>
      <c r="I46" s="3">
        <f>(J45+J47)/2</f>
        <v>1.6435624269679268</v>
      </c>
      <c r="J46" s="3"/>
      <c r="K46" s="3">
        <f>(L45+L47)/2</f>
        <v>1.6179443342227189</v>
      </c>
      <c r="L46" s="3"/>
      <c r="M46" s="3">
        <f>(N45+N47)/2</f>
        <v>1.5925429090688348</v>
      </c>
      <c r="N46" s="3"/>
      <c r="O46" s="3">
        <f>(P45+P47)/2</f>
        <v>1.5673610095963233</v>
      </c>
      <c r="P46" s="3"/>
      <c r="Q46" s="3">
        <f>(R45+R47)/2</f>
        <v>1.5424024401637977</v>
      </c>
      <c r="R46" s="3"/>
      <c r="S46" s="3">
        <f>(T45+T47)/2</f>
        <v>1.5176721322431235</v>
      </c>
      <c r="T46" s="3"/>
      <c r="U46" s="3">
        <f>(V45+V47)/2</f>
        <v>1.4931763615655678</v>
      </c>
      <c r="V46" s="3"/>
      <c r="W46" s="3">
        <f>(X45+X47)/2</f>
        <v>1.4689230073400097</v>
      </c>
      <c r="X46" s="3"/>
      <c r="Y46" s="3">
        <f>(Z45+Z47)/2</f>
        <v>1.4449218584403565</v>
      </c>
      <c r="Z46" s="3"/>
      <c r="AA46" s="3">
        <f>(AB45+AB47)/2</f>
        <v>1.4211849682147122</v>
      </c>
      <c r="AB46" s="3"/>
      <c r="AC46" s="3">
        <f>(AD45+AD47)/2</f>
        <v>1.3977270514366216</v>
      </c>
      <c r="AD46" s="3"/>
      <c r="AE46" s="3">
        <f>(AF45+AF47)/2</f>
        <v>1.3745658987462563</v>
      </c>
      <c r="AF46" s="3"/>
      <c r="AG46" s="3">
        <f>(AH45+AH47)/2</f>
        <v>1.3517227452707012</v>
      </c>
      <c r="AH46" s="3"/>
      <c r="AI46" s="3">
        <f>(AJ45+AJ47)/2</f>
        <v>1.3292224496146532</v>
      </c>
      <c r="AJ46" s="3"/>
      <c r="AK46" s="3">
        <f>(AL45+AL47)/2</f>
        <v>1.3070931731610327</v>
      </c>
      <c r="AL46" s="3"/>
      <c r="AM46" s="3">
        <f>(AN45+AN47)/2</f>
        <v>1.2853649076998943</v>
      </c>
      <c r="AN46" s="3"/>
      <c r="AO46" s="3">
        <f>(AP45+AP47)/2</f>
        <v>1.2640655043969824</v>
      </c>
      <c r="AP46" s="3"/>
      <c r="AQ46" s="3">
        <f>(AR45+AR47)/2</f>
        <v>1.2432115080439885</v>
      </c>
      <c r="AR46" s="3"/>
      <c r="AS46" s="3">
        <f>(AT45+AT47)/2</f>
        <v>1.2227889245578314</v>
      </c>
      <c r="AT46" s="3"/>
      <c r="AU46" s="3">
        <f>(AV45+AV47)/2</f>
        <v>1.2027186984009139</v>
      </c>
      <c r="AV46" s="3"/>
      <c r="AW46" s="3">
        <f>(AX45+AX47)/2</f>
        <v>1.1828296923200639</v>
      </c>
      <c r="AX46" s="3"/>
      <c r="AY46" s="3">
        <f>(AZ45+AZ47)/2</f>
        <v>1.1631202700250012</v>
      </c>
      <c r="AZ46" s="3"/>
      <c r="BA46" s="3">
        <f>1.1^8-1</f>
        <v>1.1435888100000011</v>
      </c>
    </row>
    <row r="47" spans="1:53" s="5" customFormat="1" x14ac:dyDescent="0.2">
      <c r="A47" s="3"/>
      <c r="B47" s="3"/>
      <c r="C47" s="3"/>
      <c r="D47" s="3"/>
      <c r="E47" s="3"/>
      <c r="F47" s="3"/>
      <c r="G47" s="3"/>
      <c r="H47" s="3">
        <f>(I46+I48)/2</f>
        <v>1.426797753469176</v>
      </c>
      <c r="I47" s="3"/>
      <c r="J47" s="3">
        <f>(K46+K48)/2</f>
        <v>1.4029142081313004</v>
      </c>
      <c r="K47" s="3"/>
      <c r="L47" s="3">
        <f>(M46+M48)/2</f>
        <v>1.3792064009929237</v>
      </c>
      <c r="M47" s="3"/>
      <c r="N47" s="3">
        <f>(O46+O48)/2</f>
        <v>1.3556755018842661</v>
      </c>
      <c r="O47" s="3"/>
      <c r="P47" s="3">
        <f>(Q46+Q48)/2</f>
        <v>1.3323234764196936</v>
      </c>
      <c r="Q47" s="3"/>
      <c r="R47" s="3">
        <f>(S46+S48)/2</f>
        <v>1.3091532721591084</v>
      </c>
      <c r="S47" s="3"/>
      <c r="T47" s="3">
        <f>(U46+U48)/2</f>
        <v>1.2861690536284258</v>
      </c>
      <c r="U47" s="3"/>
      <c r="V47" s="3">
        <f>(W46+W48)/2</f>
        <v>1.263376500222458</v>
      </c>
      <c r="W47" s="3"/>
      <c r="X47" s="3">
        <f>(Y46+Y48)/2</f>
        <v>1.2407831851517952</v>
      </c>
      <c r="Y47" s="3"/>
      <c r="Z47" s="3">
        <f>(AA46+AA48)/2</f>
        <v>1.218399058622218</v>
      </c>
      <c r="AA47" s="3"/>
      <c r="AB47" s="3">
        <f>(AC46+AC48)/2</f>
        <v>1.1962370640655102</v>
      </c>
      <c r="AC47" s="3"/>
      <c r="AD47" s="3">
        <f>(AE46+AE48)/2</f>
        <v>1.1743139212484979</v>
      </c>
      <c r="AE47" s="3"/>
      <c r="AF47" s="3">
        <f>(AG46+AG48)/2</f>
        <v>1.1526511108983195</v>
      </c>
      <c r="AG47" s="3"/>
      <c r="AH47" s="3">
        <f>(AI46+AI48)/2</f>
        <v>1.1312760826429915</v>
      </c>
      <c r="AI47" s="3"/>
      <c r="AJ47" s="3">
        <f>(AK46+AK48)/2</f>
        <v>1.1102236573639039</v>
      </c>
      <c r="AK47" s="3"/>
      <c r="AL47" s="3">
        <f>(AM46+AM48)/2</f>
        <v>1.0895374446027444</v>
      </c>
      <c r="AM47" s="3"/>
      <c r="AN47" s="3">
        <f>(AO46+AO48)/2</f>
        <v>1.0692706849942482</v>
      </c>
      <c r="AO47" s="3"/>
      <c r="AP47" s="3">
        <f>(AQ46+AQ48)/2</f>
        <v>1.0494848314678571</v>
      </c>
      <c r="AQ47" s="3"/>
      <c r="AR47" s="3">
        <f>(AS46+AS48)/2</f>
        <v>1.0302412544515731</v>
      </c>
      <c r="AS47" s="3"/>
      <c r="AT47" s="3">
        <f>(AU46+AU48)/2</f>
        <v>1.0115736873826526</v>
      </c>
      <c r="AU47" s="3"/>
      <c r="AV47" s="3">
        <f>(AW46+AW48)/2</f>
        <v>0.9934105867881573</v>
      </c>
      <c r="AW47" s="3"/>
      <c r="AX47" s="3">
        <f>(AY46+AY48)/2</f>
        <v>0.97541148626250096</v>
      </c>
      <c r="AY47" s="3"/>
      <c r="AZ47" s="3">
        <f>(BA46+BA48)/2</f>
        <v>0.95757490500000098</v>
      </c>
      <c r="BA47" s="3"/>
    </row>
    <row r="48" spans="1:53" s="5" customFormat="1" x14ac:dyDescent="0.2">
      <c r="A48" s="3"/>
      <c r="B48" s="3"/>
      <c r="C48" s="3"/>
      <c r="D48" s="3"/>
      <c r="E48" s="3"/>
      <c r="F48" s="3"/>
      <c r="G48" s="3">
        <f>(H47+H49)/2</f>
        <v>1.2323179044486858</v>
      </c>
      <c r="H48" s="3"/>
      <c r="I48" s="3">
        <f>(J47+J49)/2</f>
        <v>1.2100330799704253</v>
      </c>
      <c r="J48" s="3"/>
      <c r="K48" s="3">
        <f>(L47+L49)/2</f>
        <v>1.1878840820398819</v>
      </c>
      <c r="L48" s="3"/>
      <c r="M48" s="3">
        <f>(N47+N49)/2</f>
        <v>1.1658698929170126</v>
      </c>
      <c r="N48" s="3"/>
      <c r="O48" s="3">
        <f>(P47+P49)/2</f>
        <v>1.1439899941722089</v>
      </c>
      <c r="P48" s="3"/>
      <c r="Q48" s="3">
        <f>(R47+R49)/2</f>
        <v>1.1222445126755893</v>
      </c>
      <c r="R48" s="3"/>
      <c r="S48" s="3">
        <f>(T47+T49)/2</f>
        <v>1.100634412075093</v>
      </c>
      <c r="T48" s="3"/>
      <c r="U48" s="3">
        <f>(V47+V49)/2</f>
        <v>1.0791617456912841</v>
      </c>
      <c r="V48" s="3"/>
      <c r="W48" s="3">
        <f>(X47+X49)/2</f>
        <v>1.0578299931049062</v>
      </c>
      <c r="X48" s="3"/>
      <c r="Y48" s="3">
        <f>(Z47+Z49)/2</f>
        <v>1.0366445118632337</v>
      </c>
      <c r="Z48" s="3"/>
      <c r="AA48" s="3">
        <f>(AB47+AB49)/2</f>
        <v>1.0156131490297238</v>
      </c>
      <c r="AB48" s="3"/>
      <c r="AC48" s="3">
        <f>(AD47+AD49)/2</f>
        <v>0.9947470766943991</v>
      </c>
      <c r="AD48" s="3"/>
      <c r="AE48" s="3">
        <f>(AF47+AF49)/2</f>
        <v>0.97406194375073951</v>
      </c>
      <c r="AF48" s="3"/>
      <c r="AG48" s="3">
        <f>(AH47+AH49)/2</f>
        <v>0.95357947652593755</v>
      </c>
      <c r="AH48" s="3"/>
      <c r="AI48" s="3">
        <f>(AJ47+AJ49)/2</f>
        <v>0.93332971567132983</v>
      </c>
      <c r="AJ48" s="3"/>
      <c r="AK48" s="3">
        <f>(AL47+AL49)/2</f>
        <v>0.91335414156677519</v>
      </c>
      <c r="AL48" s="3"/>
      <c r="AM48" s="3">
        <f>(AN47+AN49)/2</f>
        <v>0.89370998150559422</v>
      </c>
      <c r="AN48" s="3"/>
      <c r="AO48" s="3">
        <f>(AP47+AP49)/2</f>
        <v>0.87447586559151402</v>
      </c>
      <c r="AP48" s="3"/>
      <c r="AQ48" s="3">
        <f>(AR47+AR49)/2</f>
        <v>0.8557581548917258</v>
      </c>
      <c r="AR48" s="3"/>
      <c r="AS48" s="3">
        <f>(AT47+AT49)/2</f>
        <v>0.83769358434531493</v>
      </c>
      <c r="AT48" s="3"/>
      <c r="AU48" s="3">
        <f>(AV47+AV49)/2</f>
        <v>0.82042867636439143</v>
      </c>
      <c r="AV48" s="3"/>
      <c r="AW48" s="3">
        <f>(AX47+AX49)/2</f>
        <v>0.80399148125625075</v>
      </c>
      <c r="AX48" s="3"/>
      <c r="AY48" s="3">
        <f>(AZ47+AZ49)/2</f>
        <v>0.78770270250000074</v>
      </c>
      <c r="AZ48" s="3"/>
      <c r="BA48" s="3">
        <f>1.1^6-1</f>
        <v>0.77156100000000083</v>
      </c>
    </row>
    <row r="49" spans="1:53" s="5" customFormat="1" x14ac:dyDescent="0.2">
      <c r="A49" s="3"/>
      <c r="B49" s="3"/>
      <c r="C49" s="3"/>
      <c r="D49" s="3"/>
      <c r="E49" s="3"/>
      <c r="F49" s="3">
        <f>(G48+G50)/2</f>
        <v>1.0586234061759083</v>
      </c>
      <c r="G49" s="3"/>
      <c r="H49" s="3">
        <f>(I48+I50)/2</f>
        <v>1.0378380554281954</v>
      </c>
      <c r="I49" s="3"/>
      <c r="J49" s="3">
        <f>(K48+K50)/2</f>
        <v>1.0171519518095502</v>
      </c>
      <c r="K49" s="3"/>
      <c r="L49" s="3">
        <f>(M48+M50)/2</f>
        <v>0.99656176308684019</v>
      </c>
      <c r="M49" s="3"/>
      <c r="N49" s="3">
        <f>(O48+O50)/2</f>
        <v>0.97606428394975919</v>
      </c>
      <c r="O49" s="3"/>
      <c r="P49" s="3">
        <f>(Q48+Q50)/2</f>
        <v>0.95565651192472401</v>
      </c>
      <c r="Q49" s="3"/>
      <c r="R49" s="3">
        <f>(S48+S50)/2</f>
        <v>0.93533575319207007</v>
      </c>
      <c r="S49" s="3"/>
      <c r="T49" s="3">
        <f>(U48+U50)/2</f>
        <v>0.91509977052176028</v>
      </c>
      <c r="U49" s="3"/>
      <c r="V49" s="3">
        <f>(W48+W50)/2</f>
        <v>0.89494699116011023</v>
      </c>
      <c r="W49" s="3"/>
      <c r="X49" s="3">
        <f>(Y48+Y50)/2</f>
        <v>0.87487680105801735</v>
      </c>
      <c r="Y49" s="3"/>
      <c r="Z49" s="3">
        <f>(AA48+AA50)/2</f>
        <v>0.85488996510424942</v>
      </c>
      <c r="AA49" s="3"/>
      <c r="AB49" s="3">
        <f>(AC48+AC50)/2</f>
        <v>0.83498923399393721</v>
      </c>
      <c r="AC49" s="3"/>
      <c r="AD49" s="3">
        <f>(AE48+AE50)/2</f>
        <v>0.81518023214030044</v>
      </c>
      <c r="AE49" s="3"/>
      <c r="AF49" s="3">
        <f>(AG48+AG50)/2</f>
        <v>0.79547277660315951</v>
      </c>
      <c r="AG49" s="3"/>
      <c r="AH49" s="3">
        <f>(AI48+AI50)/2</f>
        <v>0.77588287040888348</v>
      </c>
      <c r="AI49" s="3"/>
      <c r="AJ49" s="3">
        <f>(AK48+AK50)/2</f>
        <v>0.75643577397875561</v>
      </c>
      <c r="AK49" s="3"/>
      <c r="AL49" s="3">
        <f>(AM48+AM50)/2</f>
        <v>0.73717083853080601</v>
      </c>
      <c r="AM49" s="3"/>
      <c r="AN49" s="3">
        <f>(AO48+AO50)/2</f>
        <v>0.7181492780169404</v>
      </c>
      <c r="AO49" s="3"/>
      <c r="AP49" s="3">
        <f>(AQ48+AQ50)/2</f>
        <v>0.69946689971517095</v>
      </c>
      <c r="AQ49" s="3"/>
      <c r="AR49" s="3">
        <f>(AS48+AS50)/2</f>
        <v>0.68127505533187849</v>
      </c>
      <c r="AS49" s="3"/>
      <c r="AT49" s="3">
        <f>(AU48+AU50)/2</f>
        <v>0.66381348130797724</v>
      </c>
      <c r="AU49" s="3"/>
      <c r="AV49" s="3">
        <f>(AW48+AW50)/2</f>
        <v>0.64744676594062556</v>
      </c>
      <c r="AW49" s="3"/>
      <c r="AX49" s="3">
        <f>(AY48+AY50)/2</f>
        <v>0.63257147625000054</v>
      </c>
      <c r="AY49" s="3"/>
      <c r="AZ49" s="3">
        <f>(BA48+BA50)/2</f>
        <v>0.61783050000000062</v>
      </c>
      <c r="BA49" s="3"/>
    </row>
    <row r="50" spans="1:53" s="5" customFormat="1" x14ac:dyDescent="0.2">
      <c r="A50" s="3"/>
      <c r="B50" s="3"/>
      <c r="C50" s="3"/>
      <c r="D50" s="3"/>
      <c r="E50" s="3">
        <f>(F49+F51)/2</f>
        <v>0.90428285692130173</v>
      </c>
      <c r="F50" s="3"/>
      <c r="G50" s="3">
        <f>(H49+H51)/2</f>
        <v>0.88492890790313061</v>
      </c>
      <c r="H50" s="3"/>
      <c r="I50" s="3">
        <f>(J49+J51)/2</f>
        <v>0.8656430308859655</v>
      </c>
      <c r="J50" s="3"/>
      <c r="K50" s="3">
        <f>(L49+L51)/2</f>
        <v>0.84641982157921836</v>
      </c>
      <c r="L50" s="3"/>
      <c r="M50" s="3">
        <f>(N49+N51)/2</f>
        <v>0.82725363325666768</v>
      </c>
      <c r="N50" s="3"/>
      <c r="O50" s="3">
        <f>(P49+P51)/2</f>
        <v>0.80813857372730946</v>
      </c>
      <c r="P50" s="3"/>
      <c r="Q50" s="3">
        <f>(R49+R51)/2</f>
        <v>0.78906851117385879</v>
      </c>
      <c r="R50" s="3"/>
      <c r="S50" s="3">
        <f>(T49+T51)/2</f>
        <v>0.77003709430904699</v>
      </c>
      <c r="T50" s="3"/>
      <c r="U50" s="3">
        <f>(V49+V51)/2</f>
        <v>0.75103779535223636</v>
      </c>
      <c r="V50" s="3"/>
      <c r="W50" s="3">
        <f>(X49+X51)/2</f>
        <v>0.73206398921531435</v>
      </c>
      <c r="X50" s="3"/>
      <c r="Y50" s="3">
        <f>(Z49+Z51)/2</f>
        <v>0.713109090252801</v>
      </c>
      <c r="Z50" s="3"/>
      <c r="AA50" s="3">
        <f>(AB49+AB51)/2</f>
        <v>0.69416678117877506</v>
      </c>
      <c r="AB50" s="3"/>
      <c r="AC50" s="3">
        <f>(AD49+AD51)/2</f>
        <v>0.67523139129347531</v>
      </c>
      <c r="AD50" s="3"/>
      <c r="AE50" s="3">
        <f>(AF49+AF51)/2</f>
        <v>0.65629852052986137</v>
      </c>
      <c r="AF50" s="3"/>
      <c r="AG50" s="3">
        <f>(AH49+AH51)/2</f>
        <v>0.63736607668038137</v>
      </c>
      <c r="AH50" s="3"/>
      <c r="AI50" s="3">
        <f>(AJ49+AJ51)/2</f>
        <v>0.61843602514643714</v>
      </c>
      <c r="AJ50" s="3"/>
      <c r="AK50" s="3">
        <f>(AL49+AL51)/2</f>
        <v>0.59951740639073603</v>
      </c>
      <c r="AL50" s="3"/>
      <c r="AM50" s="3">
        <f>(AN49+AN51)/2</f>
        <v>0.58063169555601779</v>
      </c>
      <c r="AN50" s="3"/>
      <c r="AO50" s="3">
        <f>(AP49+AP51)/2</f>
        <v>0.56182269044236677</v>
      </c>
      <c r="AP50" s="3"/>
      <c r="AQ50" s="3">
        <f>(AR49+AR51)/2</f>
        <v>0.54317564453861622</v>
      </c>
      <c r="AR50" s="3"/>
      <c r="AS50" s="3">
        <f>(AT49+AT51)/2</f>
        <v>0.52485652631844193</v>
      </c>
      <c r="AT50" s="3"/>
      <c r="AU50" s="3">
        <f>(AV49+AV51)/2</f>
        <v>0.50719828625156294</v>
      </c>
      <c r="AV50" s="3"/>
      <c r="AW50" s="3">
        <f>(AX49+AX51)/2</f>
        <v>0.49090205062500042</v>
      </c>
      <c r="AX50" s="3"/>
      <c r="AY50" s="3">
        <f>(AZ49+AZ51)/2</f>
        <v>0.47744025000000045</v>
      </c>
      <c r="AZ50" s="3"/>
      <c r="BA50" s="3">
        <f>1.1^4-1</f>
        <v>0.4641000000000004</v>
      </c>
    </row>
    <row r="51" spans="1:53" s="5" customFormat="1" x14ac:dyDescent="0.2">
      <c r="A51" s="3"/>
      <c r="B51" s="3"/>
      <c r="C51" s="3"/>
      <c r="D51" s="3">
        <f>(E50+E52)/2</f>
        <v>0.76790868762874265</v>
      </c>
      <c r="E51" s="3"/>
      <c r="F51" s="3">
        <f>(G50+G52)/2</f>
        <v>0.74994230766669523</v>
      </c>
      <c r="G51" s="3"/>
      <c r="H51" s="3">
        <f>(I50+I52)/2</f>
        <v>0.73201976037806593</v>
      </c>
      <c r="I51" s="3"/>
      <c r="J51" s="3">
        <f>(K50+K52)/2</f>
        <v>0.7141341099623808</v>
      </c>
      <c r="K51" s="3"/>
      <c r="L51" s="3">
        <f>(M50+M52)/2</f>
        <v>0.69627788007159652</v>
      </c>
      <c r="M51" s="3"/>
      <c r="N51" s="3">
        <f>(O50+O52)/2</f>
        <v>0.67844298256357616</v>
      </c>
      <c r="O51" s="3"/>
      <c r="P51" s="3">
        <f>(Q50+Q52)/2</f>
        <v>0.66062063552989492</v>
      </c>
      <c r="Q51" s="3"/>
      <c r="R51" s="3">
        <f>(S50+S52)/2</f>
        <v>0.6428012691556475</v>
      </c>
      <c r="S51" s="3"/>
      <c r="T51" s="3">
        <f>(U50+U52)/2</f>
        <v>0.62497441809633369</v>
      </c>
      <c r="U51" s="3"/>
      <c r="V51" s="3">
        <f>(W50+W52)/2</f>
        <v>0.60712859954436249</v>
      </c>
      <c r="W51" s="3"/>
      <c r="X51" s="3">
        <f>(Y50+Y52)/2</f>
        <v>0.58925117737261135</v>
      </c>
      <c r="Y51" s="3"/>
      <c r="Z51" s="3">
        <f>(AA50+AA52)/2</f>
        <v>0.57132821540135248</v>
      </c>
      <c r="AA51" s="3"/>
      <c r="AB51" s="3">
        <f>(AC50+AC52)/2</f>
        <v>0.5533443283636128</v>
      </c>
      <c r="AC51" s="3"/>
      <c r="AD51" s="3">
        <f>(AE50+AE52)/2</f>
        <v>0.53528255044665007</v>
      </c>
      <c r="AE51" s="3"/>
      <c r="AF51" s="3">
        <f>(AG50+AG52)/2</f>
        <v>0.51712426445656323</v>
      </c>
      <c r="AG51" s="3"/>
      <c r="AH51" s="3">
        <f>(AI50+AI52)/2</f>
        <v>0.49884928295187925</v>
      </c>
      <c r="AI51" s="3"/>
      <c r="AJ51" s="3">
        <f>(AK50+AK52)/2</f>
        <v>0.48043627631411862</v>
      </c>
      <c r="AK51" s="3"/>
      <c r="AL51" s="3">
        <f>(AM50+AM52)/2</f>
        <v>0.46186397425066594</v>
      </c>
      <c r="AM51" s="3"/>
      <c r="AN51" s="3">
        <f>(AO50+AO52)/2</f>
        <v>0.44311411309509519</v>
      </c>
      <c r="AO51" s="3"/>
      <c r="AP51" s="3">
        <f>(AQ50+AQ52)/2</f>
        <v>0.42417848116956264</v>
      </c>
      <c r="AQ51" s="3"/>
      <c r="AR51" s="3">
        <f>(AS50+AS52)/2</f>
        <v>0.4050762337453539</v>
      </c>
      <c r="AS51" s="3"/>
      <c r="AT51" s="3">
        <f>(AU50+AU52)/2</f>
        <v>0.38589957132890657</v>
      </c>
      <c r="AU51" s="3"/>
      <c r="AV51" s="3">
        <f>(AW50+AW52)/2</f>
        <v>0.36694980656250031</v>
      </c>
      <c r="AW51" s="3"/>
      <c r="AX51" s="3">
        <f>(AY50+AY52)/2</f>
        <v>0.3492326250000003</v>
      </c>
      <c r="AY51" s="3"/>
      <c r="AZ51" s="3">
        <f>(BA50+BA52)/2</f>
        <v>0.33705000000000029</v>
      </c>
      <c r="BA51" s="3"/>
    </row>
    <row r="52" spans="1:53" s="5" customFormat="1" x14ac:dyDescent="0.2">
      <c r="A52" s="3"/>
      <c r="B52" s="3"/>
      <c r="C52" s="3">
        <f>(D51+D53)/2</f>
        <v>0.64814066669413362</v>
      </c>
      <c r="D52" s="3"/>
      <c r="E52" s="3">
        <f>(F51+F53)/2</f>
        <v>0.63153451833618357</v>
      </c>
      <c r="F52" s="3"/>
      <c r="G52" s="3">
        <f>(H51+H53)/2</f>
        <v>0.61495570743025985</v>
      </c>
      <c r="H52" s="3"/>
      <c r="I52" s="3">
        <f>(J51+J53)/2</f>
        <v>0.59839648987016636</v>
      </c>
      <c r="J52" s="3"/>
      <c r="K52" s="3">
        <f>(L51+L53)/2</f>
        <v>0.58184839834554314</v>
      </c>
      <c r="L52" s="3"/>
      <c r="M52" s="3">
        <f>(N51+N53)/2</f>
        <v>0.56530212688652548</v>
      </c>
      <c r="N52" s="3"/>
      <c r="O52" s="3">
        <f>(P51+P53)/2</f>
        <v>0.54874739139984285</v>
      </c>
      <c r="P52" s="3"/>
      <c r="Q52" s="3">
        <f>(R51+R53)/2</f>
        <v>0.53217275988593116</v>
      </c>
      <c r="R52" s="3"/>
      <c r="S52" s="3">
        <f>(T51+T53)/2</f>
        <v>0.51556544400224813</v>
      </c>
      <c r="T52" s="3"/>
      <c r="U52" s="3">
        <f>(V51+V53)/2</f>
        <v>0.49891104084043092</v>
      </c>
      <c r="V52" s="3"/>
      <c r="W52" s="3">
        <f>(X51+X53)/2</f>
        <v>0.48219320987341052</v>
      </c>
      <c r="X52" s="3"/>
      <c r="Y52" s="3">
        <f>(Z51+Z53)/2</f>
        <v>0.46539326449242169</v>
      </c>
      <c r="Z52" s="3"/>
      <c r="AA52" s="3">
        <f>(AB51+AB53)/2</f>
        <v>0.4484896496239299</v>
      </c>
      <c r="AB52" s="3"/>
      <c r="AC52" s="3">
        <f>(AD51+AD53)/2</f>
        <v>0.43145726543375035</v>
      </c>
      <c r="AD52" s="3"/>
      <c r="AE52" s="3">
        <f>(AF51+AF53)/2</f>
        <v>0.41426658036343889</v>
      </c>
      <c r="AF52" s="3"/>
      <c r="AG52" s="3">
        <f>(AH51+AH53)/2</f>
        <v>0.39688245223274499</v>
      </c>
      <c r="AH52" s="3"/>
      <c r="AI52" s="3">
        <f>(AJ51+AJ53)/2</f>
        <v>0.37926254075732135</v>
      </c>
      <c r="AJ52" s="3"/>
      <c r="AK52" s="3">
        <f>(AL51+AL53)/2</f>
        <v>0.3613551462375012</v>
      </c>
      <c r="AL52" s="3"/>
      <c r="AM52" s="3">
        <f>(AN51+AN53)/2</f>
        <v>0.34309625294531415</v>
      </c>
      <c r="AN52" s="3"/>
      <c r="AO52" s="3">
        <f>(AP51+AP53)/2</f>
        <v>0.32440553574782366</v>
      </c>
      <c r="AP52" s="3"/>
      <c r="AQ52" s="3">
        <f>(AR51+AR53)/2</f>
        <v>0.30518131780050906</v>
      </c>
      <c r="AR52" s="3"/>
      <c r="AS52" s="3">
        <f>(AT51+AT53)/2</f>
        <v>0.28529594117226587</v>
      </c>
      <c r="AT52" s="3"/>
      <c r="AU52" s="3">
        <f>(AV51+AV53)/2</f>
        <v>0.2646008564062502</v>
      </c>
      <c r="AV52" s="3"/>
      <c r="AW52" s="3">
        <f>(AX51+AX53)/2</f>
        <v>0.24299756250000021</v>
      </c>
      <c r="AX52" s="3"/>
      <c r="AY52" s="3">
        <f>(AZ51+AZ53)/2</f>
        <v>0.22102500000000019</v>
      </c>
      <c r="AZ52" s="3"/>
      <c r="BA52" s="3">
        <f>1.1^2-1</f>
        <v>0.21000000000000019</v>
      </c>
    </row>
    <row r="53" spans="1:53" s="5" customFormat="1" x14ac:dyDescent="0.2">
      <c r="A53" s="3"/>
      <c r="B53" s="3">
        <f>(C52+C54)/2</f>
        <v>0.54363718192734556</v>
      </c>
      <c r="C53" s="3"/>
      <c r="D53" s="3">
        <f>(E52+E54)/2</f>
        <v>0.52837264575952458</v>
      </c>
      <c r="E53" s="3"/>
      <c r="F53" s="3">
        <f>(G52+G54)/2</f>
        <v>0.5131267290056718</v>
      </c>
      <c r="G53" s="3"/>
      <c r="H53" s="3">
        <f>(I52+I54)/2</f>
        <v>0.4978916544824537</v>
      </c>
      <c r="I53" s="3"/>
      <c r="J53" s="3">
        <f>(K52+K54)/2</f>
        <v>0.4826588697779518</v>
      </c>
      <c r="K53" s="3"/>
      <c r="L53" s="3">
        <f>(M52+M54)/2</f>
        <v>0.46741891661948975</v>
      </c>
      <c r="M53" s="3"/>
      <c r="N53" s="3">
        <f>(O52+O54)/2</f>
        <v>0.45216127120947469</v>
      </c>
      <c r="O53" s="3"/>
      <c r="P53" s="3">
        <f>(Q52+Q54)/2</f>
        <v>0.4368741472697909</v>
      </c>
      <c r="Q53" s="3"/>
      <c r="R53" s="3">
        <f>(S52+S54)/2</f>
        <v>0.42154425061621476</v>
      </c>
      <c r="S53" s="3"/>
      <c r="T53" s="3">
        <f>(U52+U54)/2</f>
        <v>0.40615646990816245</v>
      </c>
      <c r="U53" s="3"/>
      <c r="V53" s="3">
        <f>(W52+W54)/2</f>
        <v>0.39069348213649935</v>
      </c>
      <c r="W53" s="3"/>
      <c r="X53" s="3">
        <f>(Y52+Y54)/2</f>
        <v>0.37513524237420975</v>
      </c>
      <c r="Y53" s="3"/>
      <c r="Z53" s="3">
        <f>(AA52+AA54)/2</f>
        <v>0.3594583135834909</v>
      </c>
      <c r="AA53" s="3"/>
      <c r="AB53" s="3">
        <f>(AC52+AC54)/2</f>
        <v>0.34363497088424699</v>
      </c>
      <c r="AC53" s="3"/>
      <c r="AD53" s="3">
        <f>(AE52+AE54)/2</f>
        <v>0.32763198042085062</v>
      </c>
      <c r="AE53" s="3"/>
      <c r="AF53" s="3">
        <f>(AG52+AG54)/2</f>
        <v>0.31140889627031454</v>
      </c>
      <c r="AG53" s="3"/>
      <c r="AH53" s="3">
        <f>(AI52+AI54)/2</f>
        <v>0.29491562151361067</v>
      </c>
      <c r="AI53" s="3"/>
      <c r="AJ53" s="3">
        <f>(AK52+AK54)/2</f>
        <v>0.27808880520052404</v>
      </c>
      <c r="AK53" s="3"/>
      <c r="AL53" s="3">
        <f>(AM52+AM54)/2</f>
        <v>0.26084631822433646</v>
      </c>
      <c r="AM53" s="3"/>
      <c r="AN53" s="3">
        <f>(AO52+AO54)/2</f>
        <v>0.24307839279553312</v>
      </c>
      <c r="AO53" s="3"/>
      <c r="AP53" s="3">
        <f>(AQ52+AQ54)/2</f>
        <v>0.22463259032608465</v>
      </c>
      <c r="AQ53" s="3"/>
      <c r="AR53" s="3">
        <f>(AS52+AS54)/2</f>
        <v>0.20528640185566421</v>
      </c>
      <c r="AS53" s="3"/>
      <c r="AT53" s="3">
        <f>(AU52+AU54)/2</f>
        <v>0.18469231101562514</v>
      </c>
      <c r="AU53" s="3"/>
      <c r="AV53" s="3">
        <f>(AW52+AW54)/2</f>
        <v>0.16225190625000013</v>
      </c>
      <c r="AW53" s="3"/>
      <c r="AX53" s="3">
        <f>(AY52+AY54)/2</f>
        <v>0.13676250000000012</v>
      </c>
      <c r="AY53" s="3"/>
      <c r="AZ53" s="3">
        <f>(BA52+BA54)/2</f>
        <v>0.10500000000000009</v>
      </c>
      <c r="BA53" s="3"/>
    </row>
    <row r="54" spans="1:53" s="5" customFormat="1" x14ac:dyDescent="0.2">
      <c r="A54" s="3">
        <f>(B53+B55)/2</f>
        <v>0.45307362481781521</v>
      </c>
      <c r="B54" s="3"/>
      <c r="C54" s="3">
        <f>(D53+D55)/2</f>
        <v>0.43913369716055745</v>
      </c>
      <c r="D54" s="3"/>
      <c r="E54" s="3">
        <f>(F53+F55)/2</f>
        <v>0.42521077318286549</v>
      </c>
      <c r="F54" s="3"/>
      <c r="G54" s="3">
        <f>(H53+H55)/2</f>
        <v>0.41129775058108364</v>
      </c>
      <c r="H54" s="3"/>
      <c r="I54" s="3">
        <f>(J53+J55)/2</f>
        <v>0.39738681909474105</v>
      </c>
      <c r="J54" s="3"/>
      <c r="K54" s="3">
        <f>(L53+L55)/2</f>
        <v>0.38346934121036041</v>
      </c>
      <c r="L54" s="3"/>
      <c r="M54" s="3">
        <f>(N53+N55)/2</f>
        <v>0.36953570635245409</v>
      </c>
      <c r="N54" s="3"/>
      <c r="O54" s="3">
        <f>(P53+P55)/2</f>
        <v>0.35557515101910647</v>
      </c>
      <c r="P54" s="3"/>
      <c r="Q54" s="3">
        <f>(R53+R55)/2</f>
        <v>0.34157553465365059</v>
      </c>
      <c r="R54" s="3"/>
      <c r="S54" s="3">
        <f>(T53+T55)/2</f>
        <v>0.32752305723018138</v>
      </c>
      <c r="T54" s="3"/>
      <c r="U54" s="3">
        <f>(V53+V55)/2</f>
        <v>0.31340189897589399</v>
      </c>
      <c r="V54" s="3"/>
      <c r="W54" s="3">
        <f>(X53+X55)/2</f>
        <v>0.29919375439958817</v>
      </c>
      <c r="X54" s="3"/>
      <c r="Y54" s="3">
        <f>(Z53+Z55)/2</f>
        <v>0.28487722025599782</v>
      </c>
      <c r="Z54" s="3"/>
      <c r="AA54" s="3">
        <f>(AB53+AB55)/2</f>
        <v>0.27042697754305195</v>
      </c>
      <c r="AB54" s="3"/>
      <c r="AC54" s="3">
        <f>(AD53+AD55)/2</f>
        <v>0.25581267633474369</v>
      </c>
      <c r="AD54" s="3"/>
      <c r="AE54" s="3">
        <f>(AF53+AF55)/2</f>
        <v>0.24099738047826239</v>
      </c>
      <c r="AF54" s="3"/>
      <c r="AG54" s="3">
        <f>(AH53+AH55)/2</f>
        <v>0.22593534030788406</v>
      </c>
      <c r="AH54" s="3"/>
      <c r="AI54" s="3">
        <f>(AJ53+AJ55)/2</f>
        <v>0.21056870226989999</v>
      </c>
      <c r="AJ54" s="3"/>
      <c r="AK54" s="3">
        <f>(AL53+AL55)/2</f>
        <v>0.19482246416354687</v>
      </c>
      <c r="AL54" s="3"/>
      <c r="AM54" s="3">
        <f>(AN53+AN55)/2</f>
        <v>0.17859638350335871</v>
      </c>
      <c r="AN54" s="3"/>
      <c r="AO54" s="3">
        <f>(AP53+AP55)/2</f>
        <v>0.16175124984324257</v>
      </c>
      <c r="AP54" s="3"/>
      <c r="AQ54" s="3">
        <f>(AR53+AR55)/2</f>
        <v>0.14408386285166025</v>
      </c>
      <c r="AR54" s="3"/>
      <c r="AS54" s="3">
        <f>(AT53+AT55)/2</f>
        <v>0.12527686253906259</v>
      </c>
      <c r="AT54" s="3"/>
      <c r="AU54" s="3">
        <f>(AV53+AV55)/2</f>
        <v>0.10478376562500008</v>
      </c>
      <c r="AV54" s="3"/>
      <c r="AW54" s="3">
        <f>(AX53+AX55)/2</f>
        <v>8.1506250000000072E-2</v>
      </c>
      <c r="AX54" s="3"/>
      <c r="AY54" s="3">
        <f>(AZ53+AZ55)/2</f>
        <v>5.2500000000000047E-2</v>
      </c>
      <c r="AZ54" s="3"/>
      <c r="BA54" s="3">
        <f>1-1</f>
        <v>0</v>
      </c>
    </row>
    <row r="55" spans="1:53" x14ac:dyDescent="0.2">
      <c r="A55" s="3"/>
      <c r="B55" s="3">
        <f>(C54+C56)/2</f>
        <v>0.36251006770828492</v>
      </c>
      <c r="C55" s="3"/>
      <c r="D55" s="3">
        <f>(E54+E56)/2</f>
        <v>0.34989474856159031</v>
      </c>
      <c r="E55" s="3"/>
      <c r="F55" s="3">
        <f>(G54+G56)/2</f>
        <v>0.33729481736005912</v>
      </c>
      <c r="G55" s="3"/>
      <c r="H55" s="3">
        <f>(I54+I56)/2</f>
        <v>0.32470384667971364</v>
      </c>
      <c r="I55" s="3"/>
      <c r="J55" s="3">
        <f>(K54+K56)/2</f>
        <v>0.3121147684115303</v>
      </c>
      <c r="K55" s="3"/>
      <c r="L55" s="3">
        <f>(M54+M56)/2</f>
        <v>0.29951976580123107</v>
      </c>
      <c r="M55" s="3"/>
      <c r="N55" s="3">
        <f>(O54+O56)/2</f>
        <v>0.28691014149543348</v>
      </c>
      <c r="O55" s="3"/>
      <c r="P55" s="3">
        <f>(Q54+Q56)/2</f>
        <v>0.27427615476842204</v>
      </c>
      <c r="Q55" s="3"/>
      <c r="R55" s="3">
        <f>(S54+S56)/2</f>
        <v>0.26160681869108643</v>
      </c>
      <c r="S55" s="3"/>
      <c r="T55" s="3">
        <f>(U54+U56)/2</f>
        <v>0.24888964455220025</v>
      </c>
      <c r="U55" s="3"/>
      <c r="V55" s="3">
        <f>(W54+W56)/2</f>
        <v>0.2361103158152886</v>
      </c>
      <c r="W55" s="3"/>
      <c r="X55" s="3">
        <f>(Y54+Y56)/2</f>
        <v>0.22325226642496662</v>
      </c>
      <c r="Y55" s="3"/>
      <c r="Z55" s="3">
        <f>(AA54+AA56)/2</f>
        <v>0.2102961269285048</v>
      </c>
      <c r="AA55" s="3"/>
      <c r="AB55" s="3">
        <f>(AC54+AC56)/2</f>
        <v>0.19721898420185693</v>
      </c>
      <c r="AC55" s="3"/>
      <c r="AD55" s="3">
        <f>(AE54+AE56)/2</f>
        <v>0.18399337224863677</v>
      </c>
      <c r="AE55" s="3"/>
      <c r="AF55" s="3">
        <f>(AG54+AG56)/2</f>
        <v>0.17058586468621023</v>
      </c>
      <c r="AG55" s="3"/>
      <c r="AH55" s="3">
        <f>(AI54+AI56)/2</f>
        <v>0.15695505910215746</v>
      </c>
      <c r="AI55" s="3"/>
      <c r="AJ55" s="3">
        <f>(AK54+AK56)/2</f>
        <v>0.14304859933927597</v>
      </c>
      <c r="AK55" s="3"/>
      <c r="AL55" s="3">
        <f>(AM54+AM56)/2</f>
        <v>0.12879861010275728</v>
      </c>
      <c r="AM55" s="3"/>
      <c r="AN55" s="3">
        <f>(AO54+AO56)/2</f>
        <v>0.1141143742111843</v>
      </c>
      <c r="AO55" s="3"/>
      <c r="AP55" s="3">
        <f>(AQ54+AQ56)/2</f>
        <v>9.8869909360400465E-2</v>
      </c>
      <c r="AQ55" s="3"/>
      <c r="AR55" s="3">
        <f>(AS54+AS56)/2</f>
        <v>8.2881323847656313E-2</v>
      </c>
      <c r="AS55" s="3"/>
      <c r="AT55" s="3">
        <f>(AU54+AU56)/2</f>
        <v>6.5861414062500054E-2</v>
      </c>
      <c r="AU55" s="3"/>
      <c r="AV55" s="3">
        <f>(AW54+AW56)/2</f>
        <v>4.7315625000000042E-2</v>
      </c>
      <c r="AW55" s="3"/>
      <c r="AX55" s="3">
        <f>(AY54+AY56)/2</f>
        <v>2.6250000000000023E-2</v>
      </c>
      <c r="AY55" s="3"/>
      <c r="AZ55" s="3">
        <f>(BA54+BA56)/2</f>
        <v>0</v>
      </c>
      <c r="BA55" s="3"/>
    </row>
    <row r="56" spans="1:53" x14ac:dyDescent="0.2">
      <c r="A56" s="3"/>
      <c r="B56" s="3"/>
      <c r="C56" s="3">
        <f>(D55+D57)/2</f>
        <v>0.2858864382560124</v>
      </c>
      <c r="D56" s="3"/>
      <c r="E56" s="3">
        <f>(F55+F57)/2</f>
        <v>0.27457872394031518</v>
      </c>
      <c r="F56" s="3"/>
      <c r="G56" s="3">
        <f>(H55+H57)/2</f>
        <v>0.26329188413903459</v>
      </c>
      <c r="H56" s="3"/>
      <c r="I56" s="3">
        <f>(J55+J57)/2</f>
        <v>0.25202087426468622</v>
      </c>
      <c r="J56" s="3"/>
      <c r="K56" s="3">
        <f>(L55+L57)/2</f>
        <v>0.24076019561270012</v>
      </c>
      <c r="L56" s="3"/>
      <c r="M56" s="3">
        <f>(N55+N57)/2</f>
        <v>0.22950382525000806</v>
      </c>
      <c r="N56" s="3"/>
      <c r="O56" s="3">
        <f>(P55+P57)/2</f>
        <v>0.21824513197176054</v>
      </c>
      <c r="P56" s="3"/>
      <c r="Q56" s="3">
        <f>(R55+R57)/2</f>
        <v>0.20697677488319355</v>
      </c>
      <c r="R56" s="3"/>
      <c r="S56" s="3">
        <f>(T55+T57)/2</f>
        <v>0.19569058015199148</v>
      </c>
      <c r="T56" s="3"/>
      <c r="U56" s="3">
        <f>(V55+V57)/2</f>
        <v>0.18437739012850651</v>
      </c>
      <c r="V56" s="3"/>
      <c r="W56" s="3">
        <f>(X55+X57)/2</f>
        <v>0.17302687723098903</v>
      </c>
      <c r="X56" s="3"/>
      <c r="Y56" s="3">
        <f>(Z55+Z57)/2</f>
        <v>0.16162731259393542</v>
      </c>
      <c r="Z56" s="3"/>
      <c r="AA56" s="3">
        <f>(AB55+AB57)/2</f>
        <v>0.15016527631395762</v>
      </c>
      <c r="AB56" s="3"/>
      <c r="AC56" s="3">
        <f>(AD55+AD57)/2</f>
        <v>0.13862529206897017</v>
      </c>
      <c r="AD56" s="3"/>
      <c r="AE56" s="3">
        <f>(AF55+AF57)/2</f>
        <v>0.12698936401901115</v>
      </c>
      <c r="AF56" s="3"/>
      <c r="AG56" s="3">
        <f>(AH55+AH57)/2</f>
        <v>0.1152363890645364</v>
      </c>
      <c r="AH56" s="3"/>
      <c r="AI56" s="3">
        <f>(AJ55+AJ57)/2</f>
        <v>0.10334141593441495</v>
      </c>
      <c r="AJ56" s="3"/>
      <c r="AK56" s="3">
        <f>(AL55+AL57)/2</f>
        <v>9.1274734515005077E-2</v>
      </c>
      <c r="AL56" s="3"/>
      <c r="AM56" s="3">
        <f>(AN55+AN57)/2</f>
        <v>7.900083670215588E-2</v>
      </c>
      <c r="AN56" s="3"/>
      <c r="AO56" s="3">
        <f>(AP55+AP57)/2</f>
        <v>6.6477498579126021E-2</v>
      </c>
      <c r="AP56" s="3"/>
      <c r="AQ56" s="3">
        <f>(AR55+AR57)/2</f>
        <v>5.3655955869140667E-2</v>
      </c>
      <c r="AR56" s="3"/>
      <c r="AS56" s="3">
        <f>(AT55+AT57)/2</f>
        <v>4.0485785156250037E-2</v>
      </c>
      <c r="AT56" s="3"/>
      <c r="AU56" s="3">
        <f>(AV55+AV57)/2</f>
        <v>2.6939062500000024E-2</v>
      </c>
      <c r="AV56" s="3"/>
      <c r="AW56" s="3">
        <f>(AX55+AX57)/2</f>
        <v>1.3125000000000012E-2</v>
      </c>
      <c r="AX56" s="3"/>
      <c r="AY56" s="3">
        <f>(AZ55+AZ57)/2</f>
        <v>0</v>
      </c>
      <c r="AZ56" s="3"/>
      <c r="BA56" s="3">
        <v>0</v>
      </c>
    </row>
    <row r="57" spans="1:53" x14ac:dyDescent="0.2">
      <c r="A57" s="3"/>
      <c r="B57" s="3"/>
      <c r="C57" s="3"/>
      <c r="D57" s="3">
        <f>(E56+E58)/2</f>
        <v>0.22187812795043452</v>
      </c>
      <c r="E57" s="3"/>
      <c r="F57" s="3">
        <f>(G56+G58)/2</f>
        <v>0.21186263052057125</v>
      </c>
      <c r="G57" s="3"/>
      <c r="H57" s="3">
        <f>(I56+I58)/2</f>
        <v>0.20187992159835558</v>
      </c>
      <c r="I57" s="3"/>
      <c r="J57" s="3">
        <f>(K56+K58)/2</f>
        <v>0.19192698011784218</v>
      </c>
      <c r="K57" s="3"/>
      <c r="L57" s="3">
        <f>(M56+M58)/2</f>
        <v>0.18200062542416917</v>
      </c>
      <c r="M57" s="3"/>
      <c r="N57" s="3">
        <f>(O56+O58)/2</f>
        <v>0.17209750900458268</v>
      </c>
      <c r="O57" s="3"/>
      <c r="P57" s="3">
        <f>(Q56+Q58)/2</f>
        <v>0.16221410917509901</v>
      </c>
      <c r="Q57" s="3"/>
      <c r="R57" s="3">
        <f>(S56+S58)/2</f>
        <v>0.1523467310753007</v>
      </c>
      <c r="S57" s="3"/>
      <c r="T57" s="3">
        <f>(U56+U58)/2</f>
        <v>0.14249151575178268</v>
      </c>
      <c r="U57" s="3"/>
      <c r="V57" s="3">
        <f>(W56+W58)/2</f>
        <v>0.1326444644417244</v>
      </c>
      <c r="W57" s="3"/>
      <c r="X57" s="3">
        <f>(Y56+Y58)/2</f>
        <v>0.12280148803701144</v>
      </c>
      <c r="Y57" s="3"/>
      <c r="Z57" s="3">
        <f>(AA56+AA58)/2</f>
        <v>0.11295849825936606</v>
      </c>
      <c r="AA57" s="3"/>
      <c r="AB57" s="3">
        <f>(AC56+AC58)/2</f>
        <v>0.10311156842605831</v>
      </c>
      <c r="AC57" s="3"/>
      <c r="AD57" s="3">
        <f>(AE56+AE58)/2</f>
        <v>9.3257211889303582E-2</v>
      </c>
      <c r="AE57" s="3"/>
      <c r="AF57" s="3">
        <f>(AG56+AG58)/2</f>
        <v>8.3392863351812063E-2</v>
      </c>
      <c r="AG57" s="3"/>
      <c r="AH57" s="3">
        <f>(AI56+AI58)/2</f>
        <v>7.351771902691534E-2</v>
      </c>
      <c r="AI57" s="3"/>
      <c r="AJ57" s="3">
        <f>(AK56+AK58)/2</f>
        <v>6.3634232529553955E-2</v>
      </c>
      <c r="AK57" s="3"/>
      <c r="AL57" s="3">
        <f>(AM56+AM58)/2</f>
        <v>5.3750858927252877E-2</v>
      </c>
      <c r="AM57" s="3"/>
      <c r="AN57" s="3">
        <f>(AO56+AO58)/2</f>
        <v>4.3887299193127477E-2</v>
      </c>
      <c r="AO57" s="3"/>
      <c r="AP57" s="3">
        <f>(AQ56+AQ58)/2</f>
        <v>3.408508779785159E-2</v>
      </c>
      <c r="AQ57" s="3"/>
      <c r="AR57" s="3">
        <f>(AS56+AS58)/2</f>
        <v>2.4430587890625022E-2</v>
      </c>
      <c r="AS57" s="3"/>
      <c r="AT57" s="3">
        <f>(AU56+AU58)/2</f>
        <v>1.5110156250000013E-2</v>
      </c>
      <c r="AU57" s="3"/>
      <c r="AV57" s="3">
        <f>(AW56+AW58)/2</f>
        <v>6.5625000000000058E-3</v>
      </c>
      <c r="AW57" s="3"/>
      <c r="AX57" s="3">
        <f>(AY56+AY58)/2</f>
        <v>0</v>
      </c>
      <c r="AY57" s="3"/>
      <c r="AZ57" s="3">
        <f>(BA56+BA58)/2</f>
        <v>0</v>
      </c>
      <c r="BA57" s="3"/>
    </row>
    <row r="58" spans="1:53" x14ac:dyDescent="0.2">
      <c r="A58" s="3"/>
      <c r="B58" s="3"/>
      <c r="C58" s="3"/>
      <c r="D58" s="3"/>
      <c r="E58" s="3">
        <f>(F57+F59)/2</f>
        <v>0.16917753196055385</v>
      </c>
      <c r="F58" s="3"/>
      <c r="G58" s="3">
        <f>(H57+H59)/2</f>
        <v>0.16043337690210793</v>
      </c>
      <c r="H58" s="3"/>
      <c r="I58" s="3">
        <f>(J57+J59)/2</f>
        <v>0.15173896893202493</v>
      </c>
      <c r="J58" s="3"/>
      <c r="K58" s="3">
        <f>(L57+L59)/2</f>
        <v>0.14309376462298423</v>
      </c>
      <c r="L58" s="3"/>
      <c r="M58" s="3">
        <f>(N57+N59)/2</f>
        <v>0.13449742559833031</v>
      </c>
      <c r="N58" s="3"/>
      <c r="O58" s="3">
        <f>(P57+P59)/2</f>
        <v>0.12594988603740481</v>
      </c>
      <c r="P58" s="3"/>
      <c r="Q58" s="3">
        <f>(R57+R59)/2</f>
        <v>0.11745144346700447</v>
      </c>
      <c r="R58" s="3"/>
      <c r="S58" s="3">
        <f>(T57+T59)/2</f>
        <v>0.10900288199860991</v>
      </c>
      <c r="T58" s="3"/>
      <c r="U58" s="3">
        <f>(V57+V59)/2</f>
        <v>0.10060564137505884</v>
      </c>
      <c r="V58" s="3"/>
      <c r="W58" s="3">
        <f>(X57+X59)/2</f>
        <v>9.2262051652459764E-2</v>
      </c>
      <c r="X58" s="3"/>
      <c r="Y58" s="3">
        <f>(Z57+Z59)/2</f>
        <v>8.3975663480087448E-2</v>
      </c>
      <c r="Z58" s="3"/>
      <c r="AA58" s="3">
        <f>(AB57+AB59)/2</f>
        <v>7.5751720204774498E-2</v>
      </c>
      <c r="AB58" s="3"/>
      <c r="AC58" s="3">
        <f>(AD57+AD59)/2</f>
        <v>6.7597844783146455E-2</v>
      </c>
      <c r="AD58" s="3"/>
      <c r="AE58" s="3">
        <f>(AF57+AF59)/2</f>
        <v>5.952505975959603E-2</v>
      </c>
      <c r="AF58" s="3"/>
      <c r="AG58" s="3">
        <f>(AH57+AH59)/2</f>
        <v>5.1549337639087714E-2</v>
      </c>
      <c r="AH58" s="3"/>
      <c r="AI58" s="3">
        <f>(AJ57+AJ59)/2</f>
        <v>4.369402211941574E-2</v>
      </c>
      <c r="AJ58" s="3"/>
      <c r="AK58" s="3">
        <f>(AL57+AL59)/2</f>
        <v>3.5993730544102827E-2</v>
      </c>
      <c r="AL58" s="3"/>
      <c r="AM58" s="3">
        <f>(AN57+AN59)/2</f>
        <v>2.8500881152349878E-2</v>
      </c>
      <c r="AN58" s="3"/>
      <c r="AO58" s="3">
        <f>(AP57+AP59)/2</f>
        <v>2.1297099807128926E-2</v>
      </c>
      <c r="AP58" s="3"/>
      <c r="AQ58" s="3">
        <f>(AR57+AR59)/2</f>
        <v>1.4514219726562513E-2</v>
      </c>
      <c r="AR58" s="3"/>
      <c r="AS58" s="3">
        <f>(AT57+AT59)/2</f>
        <v>8.3753906250000065E-3</v>
      </c>
      <c r="AT58" s="3"/>
      <c r="AU58" s="3">
        <f>(AV57+AV59)/2</f>
        <v>3.2812500000000029E-3</v>
      </c>
      <c r="AV58" s="3"/>
      <c r="AW58" s="3">
        <f>(AX57+AX59)/2</f>
        <v>0</v>
      </c>
      <c r="AX58" s="3"/>
      <c r="AY58" s="3">
        <f>(AZ57+AZ59)/2</f>
        <v>0</v>
      </c>
      <c r="AZ58" s="3"/>
      <c r="BA58" s="3">
        <v>0</v>
      </c>
    </row>
    <row r="59" spans="1:53" x14ac:dyDescent="0.2">
      <c r="A59" s="3"/>
      <c r="B59" s="3"/>
      <c r="C59" s="3"/>
      <c r="D59" s="3"/>
      <c r="E59" s="3"/>
      <c r="F59" s="3">
        <f>(G58+G60)/2</f>
        <v>0.12649243340053642</v>
      </c>
      <c r="G59" s="3"/>
      <c r="H59" s="3">
        <f>(I58+I60)/2</f>
        <v>0.11898683220586027</v>
      </c>
      <c r="I59" s="3"/>
      <c r="J59" s="3">
        <f>(K58+K60)/2</f>
        <v>0.11155095774620769</v>
      </c>
      <c r="K59" s="3"/>
      <c r="L59" s="3">
        <f>(M58+M60)/2</f>
        <v>0.10418690382179932</v>
      </c>
      <c r="M59" s="3"/>
      <c r="N59" s="3">
        <f>(O58+O60)/2</f>
        <v>9.6897342192077934E-2</v>
      </c>
      <c r="O59" s="3"/>
      <c r="P59" s="3">
        <f>(Q58+Q60)/2</f>
        <v>8.9685662899710611E-2</v>
      </c>
      <c r="Q59" s="3"/>
      <c r="R59" s="3">
        <f>(S58+S60)/2</f>
        <v>8.2556155858708236E-2</v>
      </c>
      <c r="S59" s="3"/>
      <c r="T59" s="3">
        <f>(U58+U60)/2</f>
        <v>7.5514248245437135E-2</v>
      </c>
      <c r="U59" s="3"/>
      <c r="V59" s="3">
        <f>(W58+W60)/2</f>
        <v>6.8566818308393271E-2</v>
      </c>
      <c r="W59" s="3"/>
      <c r="X59" s="3">
        <f>(Y58+Y60)/2</f>
        <v>6.1722615267908086E-2</v>
      </c>
      <c r="Y59" s="3"/>
      <c r="Z59" s="3">
        <f>(AA58+AA60)/2</f>
        <v>5.4992828700808835E-2</v>
      </c>
      <c r="AA59" s="3"/>
      <c r="AB59" s="3">
        <f>(AC58+AC60)/2</f>
        <v>4.8391871983490688E-2</v>
      </c>
      <c r="AC59" s="3"/>
      <c r="AD59" s="3">
        <f>(AE58+AE60)/2</f>
        <v>4.1938477676989314E-2</v>
      </c>
      <c r="AE59" s="3"/>
      <c r="AF59" s="3">
        <f>(AG58+AG60)/2</f>
        <v>3.5657256167380004E-2</v>
      </c>
      <c r="AG59" s="3"/>
      <c r="AH59" s="3">
        <f>(AI58+AI60)/2</f>
        <v>2.9580956251260081E-2</v>
      </c>
      <c r="AI59" s="3"/>
      <c r="AJ59" s="3">
        <f>(AK58+AK60)/2</f>
        <v>2.3753811709277525E-2</v>
      </c>
      <c r="AK59" s="3"/>
      <c r="AL59" s="3">
        <f>(AM58+AM60)/2</f>
        <v>1.8236602160952776E-2</v>
      </c>
      <c r="AM59" s="3"/>
      <c r="AN59" s="3">
        <f>(AO58+AO60)/2</f>
        <v>1.3114463111572277E-2</v>
      </c>
      <c r="AO59" s="3"/>
      <c r="AP59" s="3">
        <f>(AQ58+AQ60)/2</f>
        <v>8.5091118164062583E-3</v>
      </c>
      <c r="AQ59" s="3"/>
      <c r="AR59" s="3">
        <f>(AS58+AS60)/2</f>
        <v>4.5978515625000032E-3</v>
      </c>
      <c r="AS59" s="3"/>
      <c r="AT59" s="3">
        <f>(AU58+AU60)/2</f>
        <v>1.6406250000000015E-3</v>
      </c>
      <c r="AU59" s="3"/>
      <c r="AV59" s="3">
        <f>(AW58+AW60)/2</f>
        <v>0</v>
      </c>
      <c r="AW59" s="3"/>
      <c r="AX59" s="3">
        <f>(AY58+AY60)/2</f>
        <v>0</v>
      </c>
      <c r="AY59" s="3"/>
      <c r="AZ59" s="3">
        <f>(BA58+BA60)</f>
        <v>0</v>
      </c>
      <c r="BA59" s="3"/>
    </row>
    <row r="60" spans="1:53" x14ac:dyDescent="0.2">
      <c r="A60" s="3"/>
      <c r="B60" s="3"/>
      <c r="C60" s="3"/>
      <c r="D60" s="3"/>
      <c r="E60" s="3"/>
      <c r="F60" s="3"/>
      <c r="G60" s="3">
        <f>(H59+H61)/2</f>
        <v>9.2551489898964917E-2</v>
      </c>
      <c r="H60" s="3"/>
      <c r="I60" s="3">
        <f>(J59+J61)/2</f>
        <v>8.6234695479695617E-2</v>
      </c>
      <c r="J60" s="3"/>
      <c r="K60" s="3">
        <f>(L59+L61)/2</f>
        <v>8.0008150869431124E-2</v>
      </c>
      <c r="L60" s="3"/>
      <c r="M60" s="3">
        <f>(N59+N61)/2</f>
        <v>7.3876382045268349E-2</v>
      </c>
      <c r="N60" s="3"/>
      <c r="O60" s="3">
        <f>(P59+P61)/2</f>
        <v>6.784479834675107E-2</v>
      </c>
      <c r="P60" s="3"/>
      <c r="Q60" s="3">
        <f>(R59+R61)/2</f>
        <v>6.1919882332416763E-2</v>
      </c>
      <c r="R60" s="3"/>
      <c r="S60" s="3">
        <f>(T59+T61)/2</f>
        <v>5.6109429718806572E-2</v>
      </c>
      <c r="T60" s="3"/>
      <c r="U60" s="3">
        <f>(V59+V61)/2</f>
        <v>5.0422855115815429E-2</v>
      </c>
      <c r="V60" s="3"/>
      <c r="W60" s="3">
        <f>(X59+X61)/2</f>
        <v>4.4871584964326777E-2</v>
      </c>
      <c r="X60" s="3"/>
      <c r="Y60" s="3">
        <f>(Z59+Z61)/2</f>
        <v>3.9469567055728724E-2</v>
      </c>
      <c r="Z60" s="3"/>
      <c r="AA60" s="3">
        <f>(AB59+AB61)/2</f>
        <v>3.4233937196843173E-2</v>
      </c>
      <c r="AB60" s="3"/>
      <c r="AC60" s="3">
        <f>(AD59+AD61)/2</f>
        <v>2.9185899183834917E-2</v>
      </c>
      <c r="AD60" s="3"/>
      <c r="AE60" s="3">
        <f>(AF59+AF61)/2</f>
        <v>2.4351895594382597E-2</v>
      </c>
      <c r="AF60" s="3"/>
      <c r="AG60" s="3">
        <f>(AH59+AH61)/2</f>
        <v>1.9765174695672294E-2</v>
      </c>
      <c r="AH60" s="3"/>
      <c r="AI60" s="3">
        <f>(AJ59+AJ61)/2</f>
        <v>1.5467890383104418E-2</v>
      </c>
      <c r="AJ60" s="3"/>
      <c r="AK60" s="3">
        <f>(AL59+AL61)/2</f>
        <v>1.151389287445222E-2</v>
      </c>
      <c r="AL60" s="3"/>
      <c r="AM60" s="3">
        <f>(AN59+AN61)/2</f>
        <v>7.9723231695556715E-3</v>
      </c>
      <c r="AN60" s="3"/>
      <c r="AO60" s="3">
        <f>(AP59+AP61)/2</f>
        <v>4.9318264160156293E-3</v>
      </c>
      <c r="AP60" s="3"/>
      <c r="AQ60" s="3">
        <f>(AR59+AR61)/2</f>
        <v>2.5040039062500016E-3</v>
      </c>
      <c r="AR60" s="3"/>
      <c r="AS60" s="3">
        <f>(AT59+AT61)/2</f>
        <v>8.2031250000000073E-4</v>
      </c>
      <c r="AT60" s="3"/>
      <c r="AU60" s="3">
        <f>(AV59+AV61)/2</f>
        <v>0</v>
      </c>
      <c r="AV60" s="3"/>
      <c r="AW60" s="3">
        <f>(AX59+AX61)/2</f>
        <v>0</v>
      </c>
      <c r="AX60" s="3"/>
      <c r="AY60" s="3">
        <f>(AZ59+AZ61)/2</f>
        <v>0</v>
      </c>
      <c r="AZ60" s="3"/>
      <c r="BA60" s="3">
        <v>0</v>
      </c>
    </row>
    <row r="61" spans="1:53" x14ac:dyDescent="0.2">
      <c r="A61" s="3"/>
      <c r="B61" s="3"/>
      <c r="C61" s="3"/>
      <c r="D61" s="3"/>
      <c r="E61" s="3"/>
      <c r="F61" s="3"/>
      <c r="G61" s="3"/>
      <c r="H61" s="3">
        <f>(I60+I62)/2</f>
        <v>6.6116147592069546E-2</v>
      </c>
      <c r="I61" s="3"/>
      <c r="J61" s="3">
        <f>(K60+K62)/2</f>
        <v>6.0918433213183534E-2</v>
      </c>
      <c r="K61" s="3"/>
      <c r="L61" s="3">
        <f>(M60+M62)/2</f>
        <v>5.5829397917062921E-2</v>
      </c>
      <c r="M61" s="3"/>
      <c r="N61" s="3">
        <f>(O60+O62)/2</f>
        <v>5.0855421898458764E-2</v>
      </c>
      <c r="O61" s="3"/>
      <c r="P61" s="3">
        <f>(Q60+Q62)/2</f>
        <v>4.6003933793791536E-2</v>
      </c>
      <c r="Q61" s="3"/>
      <c r="R61" s="3">
        <f>(S60+S62)/2</f>
        <v>4.1283608806125291E-2</v>
      </c>
      <c r="S61" s="3"/>
      <c r="T61" s="3">
        <f>(U60+U62)/2</f>
        <v>3.6704611192176009E-2</v>
      </c>
      <c r="U61" s="3"/>
      <c r="V61" s="3">
        <f>(W60+W62)/2</f>
        <v>3.2278891923237588E-2</v>
      </c>
      <c r="W61" s="3"/>
      <c r="X61" s="3">
        <f>(Y60+Y62)/2</f>
        <v>2.8020554660745468E-2</v>
      </c>
      <c r="Y61" s="3"/>
      <c r="Z61" s="3">
        <f>(AA60+AA62)/2</f>
        <v>2.3946305410648617E-2</v>
      </c>
      <c r="AA61" s="3"/>
      <c r="AB61" s="3">
        <f>(AC60+AC62)/2</f>
        <v>2.0076002410195651E-2</v>
      </c>
      <c r="AC61" s="3"/>
      <c r="AD61" s="3">
        <f>(AE60+AE62)/2</f>
        <v>1.6433320690680521E-2</v>
      </c>
      <c r="AE61" s="3"/>
      <c r="AF61" s="3">
        <f>(AG60+AG62)/2</f>
        <v>1.3046535021385192E-2</v>
      </c>
      <c r="AG61" s="3"/>
      <c r="AH61" s="3">
        <f>(AI60+AI62)/2</f>
        <v>9.9493931400845073E-3</v>
      </c>
      <c r="AI61" s="3"/>
      <c r="AJ61" s="3">
        <f>(AK60+AK62)/2</f>
        <v>7.1819690569313119E-3</v>
      </c>
      <c r="AK61" s="3"/>
      <c r="AL61" s="3">
        <f>(AM60+AM62)/2</f>
        <v>4.7911835879516649E-3</v>
      </c>
      <c r="AM61" s="3"/>
      <c r="AN61" s="3">
        <f>(AO60+AO62)/2</f>
        <v>2.8301832275390649E-3</v>
      </c>
      <c r="AO61" s="3"/>
      <c r="AP61" s="3">
        <f>(AQ60+AQ62)/2</f>
        <v>1.3545410156250008E-3</v>
      </c>
      <c r="AQ61" s="3"/>
      <c r="AR61" s="3">
        <f>(AS60+AS62)/2</f>
        <v>4.1015625000000036E-4</v>
      </c>
      <c r="AS61" s="3"/>
      <c r="AT61" s="3">
        <f>(AU60+AU62)/2</f>
        <v>0</v>
      </c>
      <c r="AU61" s="3"/>
      <c r="AV61" s="3">
        <f>(AW60+AW62)/2</f>
        <v>0</v>
      </c>
      <c r="AW61" s="3"/>
      <c r="AX61" s="3">
        <f>(AY60+AY62)/2</f>
        <v>0</v>
      </c>
      <c r="AY61" s="3"/>
      <c r="AZ61" s="3">
        <f>(BA60+BA62)</f>
        <v>0</v>
      </c>
      <c r="BA61" s="3"/>
    </row>
    <row r="62" spans="1:53" x14ac:dyDescent="0.2">
      <c r="A62" s="3"/>
      <c r="B62" s="3"/>
      <c r="C62" s="3"/>
      <c r="D62" s="3"/>
      <c r="E62" s="3"/>
      <c r="F62" s="3"/>
      <c r="G62" s="3"/>
      <c r="H62" s="3"/>
      <c r="I62" s="3">
        <f>(J61+J63)/2</f>
        <v>4.5997599704443469E-2</v>
      </c>
      <c r="J62" s="3"/>
      <c r="K62" s="3">
        <f>(L61+L63)/2</f>
        <v>4.1828715556935937E-2</v>
      </c>
      <c r="L62" s="3"/>
      <c r="M62" s="3">
        <f>(N61+N63)/2</f>
        <v>3.7782413788857494E-2</v>
      </c>
      <c r="N62" s="3"/>
      <c r="O62" s="3">
        <f>(P61+P63)/2</f>
        <v>3.3866045450166464E-2</v>
      </c>
      <c r="P62" s="3"/>
      <c r="Q62" s="3">
        <f>(R61+R63)/2</f>
        <v>3.0087985255166309E-2</v>
      </c>
      <c r="R62" s="3"/>
      <c r="S62" s="3">
        <f>(T61+T63)/2</f>
        <v>2.6457787893444017E-2</v>
      </c>
      <c r="T62" s="3"/>
      <c r="U62" s="3">
        <f>(V61+V63)/2</f>
        <v>2.2986367268536586E-2</v>
      </c>
      <c r="V62" s="3"/>
      <c r="W62" s="3">
        <f>(X61+X63)/2</f>
        <v>1.9686198882148401E-2</v>
      </c>
      <c r="X62" s="3"/>
      <c r="Y62" s="3">
        <f>(Z61+Z63)/2</f>
        <v>1.6571542265762209E-2</v>
      </c>
      <c r="Z62" s="3"/>
      <c r="AA62" s="3">
        <f>(AB61+AB63)/2</f>
        <v>1.3658673624454063E-2</v>
      </c>
      <c r="AB62" s="3"/>
      <c r="AC62" s="3">
        <f>(AD61+AD63)/2</f>
        <v>1.0966105636556381E-2</v>
      </c>
      <c r="AD62" s="3"/>
      <c r="AE62" s="3">
        <f>(AF61+AF63)/2</f>
        <v>8.5147457869784414E-3</v>
      </c>
      <c r="AF62" s="3"/>
      <c r="AG62" s="3">
        <f>(AH61+AH63)/2</f>
        <v>6.3278953470980908E-3</v>
      </c>
      <c r="AH62" s="3"/>
      <c r="AI62" s="3">
        <f>(AJ61+AJ63)/2</f>
        <v>4.4308958970645951E-3</v>
      </c>
      <c r="AJ62" s="3"/>
      <c r="AK62" s="3">
        <f>(AL61+AL63)/2</f>
        <v>2.8500452394104032E-3</v>
      </c>
      <c r="AL62" s="3"/>
      <c r="AM62" s="3">
        <f>(AN61+AN63)/2</f>
        <v>1.6100440063476576E-3</v>
      </c>
      <c r="AN62" s="3"/>
      <c r="AO62" s="3">
        <f>(AP61+AP63)/2</f>
        <v>7.2854003906250037E-4</v>
      </c>
      <c r="AP62" s="3"/>
      <c r="AQ62" s="3">
        <f>(AR61+AR63)/2</f>
        <v>2.0507812500000018E-4</v>
      </c>
      <c r="AR62" s="3"/>
      <c r="AS62" s="3">
        <f>(AT61+AT63)/2</f>
        <v>0</v>
      </c>
      <c r="AT62" s="3"/>
      <c r="AU62" s="3">
        <f>(AV61+AV63)/2</f>
        <v>0</v>
      </c>
      <c r="AV62" s="3"/>
      <c r="AW62" s="3">
        <f>(AX61+AX63)/2</f>
        <v>0</v>
      </c>
      <c r="AX62" s="3"/>
      <c r="AY62" s="3">
        <f>(AZ61+AZ63)/2</f>
        <v>0</v>
      </c>
      <c r="AZ62" s="3"/>
      <c r="BA62" s="3">
        <v>0</v>
      </c>
    </row>
    <row r="63" spans="1:53" x14ac:dyDescent="0.2">
      <c r="A63" s="3"/>
      <c r="B63" s="3"/>
      <c r="C63" s="3"/>
      <c r="D63" s="3"/>
      <c r="E63" s="3"/>
      <c r="F63" s="3"/>
      <c r="G63" s="3"/>
      <c r="H63" s="3"/>
      <c r="I63" s="3"/>
      <c r="J63" s="3">
        <f>(K62+K64)/2</f>
        <v>3.1076766195703404E-2</v>
      </c>
      <c r="K63" s="3"/>
      <c r="L63" s="3">
        <f>(M62+M64)/2</f>
        <v>2.7828033196808957E-2</v>
      </c>
      <c r="M63" s="3"/>
      <c r="N63" s="3">
        <f>(O62+O64)/2</f>
        <v>2.4709405679256218E-2</v>
      </c>
      <c r="O63" s="3"/>
      <c r="P63" s="3">
        <f>(Q62+Q64)/2</f>
        <v>2.1728157106541395E-2</v>
      </c>
      <c r="Q63" s="3"/>
      <c r="R63" s="3">
        <f>(S62+S64)/2</f>
        <v>1.8892361704207324E-2</v>
      </c>
      <c r="S63" s="3"/>
      <c r="T63" s="3">
        <f>(U62+U64)/2</f>
        <v>1.6210964594712024E-2</v>
      </c>
      <c r="U63" s="3"/>
      <c r="V63" s="3">
        <f>(W62+W64)/2</f>
        <v>1.3693842613835583E-2</v>
      </c>
      <c r="W63" s="3"/>
      <c r="X63" s="3">
        <f>(Y62+Y64)/2</f>
        <v>1.1351843103551335E-2</v>
      </c>
      <c r="Y63" s="3"/>
      <c r="Z63" s="3">
        <f>(AA62+AA64)/2</f>
        <v>9.1967791208758011E-3</v>
      </c>
      <c r="AA63" s="3"/>
      <c r="AB63" s="3">
        <f>(AC62+AC64)/2</f>
        <v>7.2413448387124747E-3</v>
      </c>
      <c r="AC63" s="3"/>
      <c r="AD63" s="3">
        <f>(AE62+AE64)/2</f>
        <v>5.4988905824322407E-3</v>
      </c>
      <c r="AE63" s="3"/>
      <c r="AF63" s="3">
        <f>(AG62+AG64)/2</f>
        <v>3.9829565525716926E-3</v>
      </c>
      <c r="AG63" s="3"/>
      <c r="AH63" s="3">
        <f>(AI62+AI64)/2</f>
        <v>2.7063975541116742E-3</v>
      </c>
      <c r="AI63" s="3"/>
      <c r="AJ63" s="3">
        <f>(AK62+AK64)/2</f>
        <v>1.6798227371978775E-3</v>
      </c>
      <c r="AK63" s="3"/>
      <c r="AL63" s="3">
        <f>(AM62+AM64)/2</f>
        <v>9.0890689086914138E-4</v>
      </c>
      <c r="AM63" s="3"/>
      <c r="AN63" s="3">
        <f>(AO62+AO64)/2</f>
        <v>3.8990478515625018E-4</v>
      </c>
      <c r="AO63" s="3"/>
      <c r="AP63" s="3">
        <f>(AQ62+AQ64)/2</f>
        <v>1.0253906250000009E-4</v>
      </c>
      <c r="AQ63" s="3"/>
      <c r="AR63" s="3">
        <f>(AS62+AS64)/2</f>
        <v>0</v>
      </c>
      <c r="AS63" s="3"/>
      <c r="AT63" s="3">
        <f>(AU62+AU64)/2</f>
        <v>0</v>
      </c>
      <c r="AU63" s="3"/>
      <c r="AV63" s="3">
        <f>(AW62+AW64)/2</f>
        <v>0</v>
      </c>
      <c r="AW63" s="3"/>
      <c r="AX63" s="3">
        <f>(AY62+AY64)/2</f>
        <v>0</v>
      </c>
      <c r="AY63" s="3"/>
      <c r="AZ63" s="3">
        <f>(BA62+BA64)</f>
        <v>0</v>
      </c>
      <c r="BA63" s="3"/>
    </row>
    <row r="64" spans="1:53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>
        <f>(L63+L65)/2</f>
        <v>2.0324816834470866E-2</v>
      </c>
      <c r="L64" s="3"/>
      <c r="M64" s="3">
        <f>(N63+N65)/2</f>
        <v>1.7873652604760419E-2</v>
      </c>
      <c r="N64" s="3"/>
      <c r="O64" s="3">
        <f>(P63+P65)/2</f>
        <v>1.5552765908345971E-2</v>
      </c>
      <c r="P64" s="3"/>
      <c r="Q64" s="3">
        <f>(R63+R65)/2</f>
        <v>1.3368328957916479E-2</v>
      </c>
      <c r="R64" s="3"/>
      <c r="S64" s="3">
        <f>(T63+T65)/2</f>
        <v>1.1326935514970632E-2</v>
      </c>
      <c r="T64" s="3"/>
      <c r="U64" s="3">
        <f>(V63+V65)/2</f>
        <v>9.4355619208874603E-3</v>
      </c>
      <c r="V64" s="3"/>
      <c r="W64" s="3">
        <f>(X63+X65)/2</f>
        <v>7.7014863455227636E-3</v>
      </c>
      <c r="X64" s="3"/>
      <c r="Y64" s="3">
        <f>(Z63+Z65)/2</f>
        <v>6.1321439413404583E-3</v>
      </c>
      <c r="Z64" s="3"/>
      <c r="AA64" s="3">
        <f>(AB63+AB65)/2</f>
        <v>4.7348846172975394E-3</v>
      </c>
      <c r="AB64" s="3"/>
      <c r="AC64" s="3">
        <f>(AD63+AD65)/2</f>
        <v>3.5165840408685678E-3</v>
      </c>
      <c r="AD64" s="3"/>
      <c r="AE64" s="3">
        <f>(AF63+AF65)/2</f>
        <v>2.4830353778860408E-3</v>
      </c>
      <c r="AF64" s="3"/>
      <c r="AG64" s="3">
        <f>(AH63+AH65)/2</f>
        <v>1.6380177580452935E-3</v>
      </c>
      <c r="AH64" s="3"/>
      <c r="AI64" s="3">
        <f>(AJ63+AJ65)/2</f>
        <v>9.818992111587533E-4</v>
      </c>
      <c r="AJ64" s="3"/>
      <c r="AK64" s="3">
        <f>(AL63+AL65)/2</f>
        <v>5.0960023498535195E-4</v>
      </c>
      <c r="AL64" s="3"/>
      <c r="AM64" s="3">
        <f>(AN63+AN65)/2</f>
        <v>2.0776977539062509E-4</v>
      </c>
      <c r="AN64" s="3"/>
      <c r="AO64" s="3">
        <f>(AP63+AP65)/2</f>
        <v>5.1269531250000046E-5</v>
      </c>
      <c r="AP64" s="3"/>
      <c r="AQ64" s="3">
        <f>(AR63+AR65)/2</f>
        <v>0</v>
      </c>
      <c r="AR64" s="3"/>
      <c r="AS64" s="3">
        <f>(AT63+AT65)/2</f>
        <v>0</v>
      </c>
      <c r="AT64" s="3"/>
      <c r="AU64" s="3">
        <f>(AV63+AV65)/2</f>
        <v>0</v>
      </c>
      <c r="AV64" s="3"/>
      <c r="AW64" s="3">
        <f>(AX63+AX65)/2</f>
        <v>0</v>
      </c>
      <c r="AX64" s="3"/>
      <c r="AY64" s="3">
        <f>(AZ63+AZ65)/2</f>
        <v>0</v>
      </c>
      <c r="AZ64" s="3"/>
      <c r="BA64" s="3">
        <v>0</v>
      </c>
    </row>
    <row r="65" spans="1:53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>
        <f>(M64+M66)/2</f>
        <v>1.2821600472132776E-2</v>
      </c>
      <c r="M65" s="3"/>
      <c r="N65" s="3">
        <f>(O64+O66)/2</f>
        <v>1.1037899530264621E-2</v>
      </c>
      <c r="O65" s="3"/>
      <c r="P65" s="3">
        <f>(Q64+Q66)/2</f>
        <v>9.3773747101505468E-3</v>
      </c>
      <c r="Q65" s="3"/>
      <c r="R65" s="3">
        <f>(S64+S66)/2</f>
        <v>7.8442962116256343E-3</v>
      </c>
      <c r="S65" s="3"/>
      <c r="T65" s="3">
        <f>(U64+U66)/2</f>
        <v>6.4429064352292389E-3</v>
      </c>
      <c r="U65" s="3"/>
      <c r="V65" s="3">
        <f>(W64+W66)/2</f>
        <v>5.1772812279393381E-3</v>
      </c>
      <c r="W65" s="3"/>
      <c r="X65" s="3">
        <f>(Y64+Y66)/2</f>
        <v>4.0511295874941936E-3</v>
      </c>
      <c r="Y65" s="3"/>
      <c r="Z65" s="3">
        <f>(AA64+AA66)/2</f>
        <v>3.0675087618051156E-3</v>
      </c>
      <c r="AA65" s="3"/>
      <c r="AB65" s="3">
        <f>(AC64+AC66)/2</f>
        <v>2.2284243958826042E-3</v>
      </c>
      <c r="AC65" s="3"/>
      <c r="AD65" s="3">
        <f>(AE64+AE66)/2</f>
        <v>1.5342774993048949E-3</v>
      </c>
      <c r="AE65" s="3"/>
      <c r="AF65" s="3">
        <f>(AG64+AG66)/2</f>
        <v>9.8311420320038902E-4</v>
      </c>
      <c r="AG65" s="3"/>
      <c r="AH65" s="3">
        <f>(AI64+AI66)/2</f>
        <v>5.6963796197891288E-4</v>
      </c>
      <c r="AI65" s="3"/>
      <c r="AJ65" s="3">
        <f>(AK64+AK66)/2</f>
        <v>2.8397568511962911E-4</v>
      </c>
      <c r="AK65" s="3"/>
      <c r="AL65" s="3">
        <f>(AM64+AM66)/2</f>
        <v>1.1029357910156254E-4</v>
      </c>
      <c r="AM65" s="3"/>
      <c r="AN65" s="3">
        <f>(AO64+AO66)/2</f>
        <v>2.5634765625000023E-5</v>
      </c>
      <c r="AO65" s="3"/>
      <c r="AP65" s="3">
        <f>(AQ64+AQ66)/2</f>
        <v>0</v>
      </c>
      <c r="AQ65" s="3"/>
      <c r="AR65" s="3">
        <f>(AS64+AS66)/2</f>
        <v>0</v>
      </c>
      <c r="AS65" s="3"/>
      <c r="AT65" s="3">
        <f>(AU64+AU66)/2</f>
        <v>0</v>
      </c>
      <c r="AU65" s="3"/>
      <c r="AV65" s="3">
        <f>(AW64+AW66)/2</f>
        <v>0</v>
      </c>
      <c r="AW65" s="3"/>
      <c r="AX65" s="3">
        <f>(AY64+AY66)/2</f>
        <v>0</v>
      </c>
      <c r="AY65" s="3"/>
      <c r="AZ65" s="3">
        <f>(BA64+BA66)</f>
        <v>0</v>
      </c>
      <c r="BA65" s="3"/>
    </row>
    <row r="66" spans="1:53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>
        <f>(N65+N67)/2</f>
        <v>7.7695483395051317E-3</v>
      </c>
      <c r="N66" s="3"/>
      <c r="O66" s="3">
        <f>(P65+P67)/2</f>
        <v>6.5230331521832722E-3</v>
      </c>
      <c r="P66" s="3"/>
      <c r="Q66" s="3">
        <f>(R65+R67)/2</f>
        <v>5.3864204623846144E-3</v>
      </c>
      <c r="R66" s="3"/>
      <c r="S66" s="3">
        <f>(T65+T67)/2</f>
        <v>4.3616569082806384E-3</v>
      </c>
      <c r="T66" s="3"/>
      <c r="U66" s="3">
        <f>(V65+V67)/2</f>
        <v>3.4502509495710171E-3</v>
      </c>
      <c r="V66" s="3"/>
      <c r="W66" s="3">
        <f>(X65+X67)/2</f>
        <v>2.6530761103559118E-3</v>
      </c>
      <c r="X66" s="3"/>
      <c r="Y66" s="3">
        <f>(Z65+Z67)/2</f>
        <v>1.9701152336479288E-3</v>
      </c>
      <c r="Z66" s="3"/>
      <c r="AA66" s="3">
        <f>(AB65+AB67)/2</f>
        <v>1.4001329063126917E-3</v>
      </c>
      <c r="AB66" s="3"/>
      <c r="AC66" s="3">
        <f>(AD65+AD67)/2</f>
        <v>9.4026475089664099E-4</v>
      </c>
      <c r="AD66" s="3"/>
      <c r="AE66" s="3">
        <f>(AF65+AF67)/2</f>
        <v>5.8551962072374882E-4</v>
      </c>
      <c r="AF66" s="3"/>
      <c r="AG66" s="3">
        <f>(AH65+AH67)/2</f>
        <v>3.2821064835548432E-4</v>
      </c>
      <c r="AH66" s="3"/>
      <c r="AI66" s="3">
        <f>(AJ65+AJ67)/2</f>
        <v>1.5737671279907238E-4</v>
      </c>
      <c r="AJ66" s="3"/>
      <c r="AK66" s="3">
        <f>(AL65+AL67)/2</f>
        <v>5.8351135253906271E-5</v>
      </c>
      <c r="AL66" s="3"/>
      <c r="AM66" s="3">
        <f>(AN65+AN67)/2</f>
        <v>1.2817382812500011E-5</v>
      </c>
      <c r="AN66" s="3"/>
      <c r="AO66" s="3">
        <f>(AP65+AP67)/2</f>
        <v>0</v>
      </c>
      <c r="AP66" s="3"/>
      <c r="AQ66" s="3">
        <f>(AR65+AR67)/2</f>
        <v>0</v>
      </c>
      <c r="AR66" s="3"/>
      <c r="AS66" s="3">
        <f>(AT65+AT67)/2</f>
        <v>0</v>
      </c>
      <c r="AT66" s="3"/>
      <c r="AU66" s="3">
        <f>(AV65+AV67)/2</f>
        <v>0</v>
      </c>
      <c r="AV66" s="3"/>
      <c r="AW66" s="3">
        <f>(AX65+AX67)/2</f>
        <v>0</v>
      </c>
      <c r="AX66" s="3"/>
      <c r="AY66" s="3">
        <f>(AZ65+AZ67)/2</f>
        <v>0</v>
      </c>
      <c r="AZ66" s="3"/>
      <c r="BA66" s="3">
        <v>0</v>
      </c>
    </row>
    <row r="67" spans="1:53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>
        <f>(O66+O68)/2</f>
        <v>4.5011971487456427E-3</v>
      </c>
      <c r="O67" s="3"/>
      <c r="P67" s="3">
        <f>(Q66+Q68)/2</f>
        <v>3.6686915942159984E-3</v>
      </c>
      <c r="Q67" s="3"/>
      <c r="R67" s="3">
        <f>(S66+S68)/2</f>
        <v>2.9285447131435936E-3</v>
      </c>
      <c r="S67" s="3"/>
      <c r="T67" s="3">
        <f>(U66+U68)/2</f>
        <v>2.2804073813320383E-3</v>
      </c>
      <c r="U67" s="3"/>
      <c r="V67" s="3">
        <f>(W66+W68)/2</f>
        <v>1.7232206712026958E-3</v>
      </c>
      <c r="W67" s="3"/>
      <c r="X67" s="3">
        <f>(Y66+Y68)/2</f>
        <v>1.2550226332176295E-3</v>
      </c>
      <c r="Y67" s="3"/>
      <c r="Z67" s="3">
        <f>(AA66+AA68)/2</f>
        <v>8.7272170549074191E-4</v>
      </c>
      <c r="AA67" s="3"/>
      <c r="AB67" s="3">
        <f>(AC66+AC68)/2</f>
        <v>5.7184141674277908E-4</v>
      </c>
      <c r="AC67" s="3"/>
      <c r="AD67" s="3">
        <f>(AE66+AE68)/2</f>
        <v>3.4625200248838701E-4</v>
      </c>
      <c r="AE67" s="3"/>
      <c r="AF67" s="3">
        <f>(AG66+AG68)/2</f>
        <v>1.8792503824710863E-4</v>
      </c>
      <c r="AG67" s="3"/>
      <c r="AH67" s="3">
        <f>(AI66+AI68)/2</f>
        <v>8.6783334732055725E-5</v>
      </c>
      <c r="AI67" s="3"/>
      <c r="AJ67" s="3">
        <f>(AK66+AK68)/2</f>
        <v>3.0777740478515635E-5</v>
      </c>
      <c r="AK67" s="3"/>
      <c r="AL67" s="3">
        <f>(AM66+AM68)/2</f>
        <v>6.4086914062500057E-6</v>
      </c>
      <c r="AM67" s="3"/>
      <c r="AN67" s="3">
        <f>(AO66+AO68)/2</f>
        <v>0</v>
      </c>
      <c r="AO67" s="3"/>
      <c r="AP67" s="3">
        <f>(AQ66+AQ68)/2</f>
        <v>0</v>
      </c>
      <c r="AQ67" s="3"/>
      <c r="AR67" s="3">
        <f>(AS66+AS68)/2</f>
        <v>0</v>
      </c>
      <c r="AS67" s="3"/>
      <c r="AT67" s="3">
        <f>(AU66+AU68)/2</f>
        <v>0</v>
      </c>
      <c r="AU67" s="3"/>
      <c r="AV67" s="3">
        <f>(AW66+AW68)/2</f>
        <v>0</v>
      </c>
      <c r="AW67" s="3"/>
      <c r="AX67" s="3">
        <f>(AY66+AY68)/2</f>
        <v>0</v>
      </c>
      <c r="AY67" s="3"/>
      <c r="AZ67" s="3">
        <f>(BA66+BA68)</f>
        <v>0</v>
      </c>
      <c r="BA67" s="3"/>
    </row>
    <row r="68" spans="1:53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>
        <f>(P67+P69)/2</f>
        <v>2.4793611453080124E-3</v>
      </c>
      <c r="P68" s="3"/>
      <c r="Q68" s="3">
        <f>(R67+R69)/2</f>
        <v>1.9509627260473825E-3</v>
      </c>
      <c r="R68" s="3"/>
      <c r="S68" s="3">
        <f>(T67+T69)/2</f>
        <v>1.4954325180065492E-3</v>
      </c>
      <c r="T68" s="3"/>
      <c r="U68" s="3">
        <f>(V67+V69)/2</f>
        <v>1.1105638130930594E-3</v>
      </c>
      <c r="V68" s="3"/>
      <c r="W68" s="3">
        <f>(X67+X69)/2</f>
        <v>7.9336523204947987E-4</v>
      </c>
      <c r="X68" s="3"/>
      <c r="Y68" s="3">
        <f>(Z67+Z69)/2</f>
        <v>5.3993003278733024E-4</v>
      </c>
      <c r="Z68" s="3"/>
      <c r="AA68" s="3">
        <f>(AB67+AB69)/2</f>
        <v>3.4531050466879226E-4</v>
      </c>
      <c r="AB68" s="3"/>
      <c r="AC68" s="3">
        <f>(AD67+AD69)/2</f>
        <v>2.0341808258891723E-4</v>
      </c>
      <c r="AD68" s="3"/>
      <c r="AE68" s="3">
        <f>(AF67+AF69)/2</f>
        <v>1.0698438425302515E-4</v>
      </c>
      <c r="AF68" s="3"/>
      <c r="AG68" s="3">
        <f>(AH67+AH69)/2</f>
        <v>4.7639428138732945E-5</v>
      </c>
      <c r="AH68" s="3"/>
      <c r="AI68" s="3">
        <f>(AJ67+AJ69)/2</f>
        <v>1.6189956665039068E-5</v>
      </c>
      <c r="AJ68" s="3"/>
      <c r="AK68" s="3">
        <f>(AL67+AL69)/2</f>
        <v>3.2043457031250028E-6</v>
      </c>
      <c r="AL68" s="3"/>
      <c r="AM68" s="3">
        <f>(AN67+AN69)/2</f>
        <v>0</v>
      </c>
      <c r="AN68" s="3"/>
      <c r="AO68" s="3">
        <f>(AP67+AP69)/2</f>
        <v>0</v>
      </c>
      <c r="AP68" s="3"/>
      <c r="AQ68" s="3">
        <f>(AR67+AR69)/2</f>
        <v>0</v>
      </c>
      <c r="AR68" s="3"/>
      <c r="AS68" s="3">
        <f>(AT67+AT69)/2</f>
        <v>0</v>
      </c>
      <c r="AT68" s="3"/>
      <c r="AU68" s="3">
        <f>(AV67+AV69)/2</f>
        <v>0</v>
      </c>
      <c r="AV68" s="3"/>
      <c r="AW68" s="3">
        <f>(AX67+AX69)/2</f>
        <v>0</v>
      </c>
      <c r="AX68" s="3"/>
      <c r="AY68" s="3">
        <f>(AZ67+AZ69)/2</f>
        <v>0</v>
      </c>
      <c r="AZ68" s="3"/>
      <c r="BA68" s="3">
        <v>0</v>
      </c>
    </row>
    <row r="69" spans="1:53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>
        <f>(Q68+Q70)/2</f>
        <v>1.2900306964000268E-3</v>
      </c>
      <c r="Q69" s="3"/>
      <c r="R69" s="3">
        <f>(S68+S70)/2</f>
        <v>9.7338073895117134E-4</v>
      </c>
      <c r="S69" s="3"/>
      <c r="T69" s="3">
        <f>(U68+U70)/2</f>
        <v>7.1045765468106029E-4</v>
      </c>
      <c r="U69" s="3"/>
      <c r="V69" s="3">
        <f>(W68+W70)/2</f>
        <v>4.9790695498342296E-4</v>
      </c>
      <c r="W69" s="3"/>
      <c r="X69" s="3">
        <f>(Y68+Y70)/2</f>
        <v>3.317078308813302E-4</v>
      </c>
      <c r="Y69" s="3"/>
      <c r="Z69" s="3">
        <f>(AA68+AA70)/2</f>
        <v>2.0713836008391862E-4</v>
      </c>
      <c r="AA69" s="3"/>
      <c r="AB69" s="3">
        <f>(AC68+AC70)/2</f>
        <v>1.1877959259480548E-4</v>
      </c>
      <c r="AC69" s="3"/>
      <c r="AD69" s="3">
        <f>(AE68+AE70)/2</f>
        <v>6.0584162689447459E-5</v>
      </c>
      <c r="AE69" s="3"/>
      <c r="AF69" s="3">
        <f>(AG68+AG70)/2</f>
        <v>2.604373025894167E-5</v>
      </c>
      <c r="AG69" s="3"/>
      <c r="AH69" s="3">
        <f>(AI68+AI70)/2</f>
        <v>8.4955215454101587E-6</v>
      </c>
      <c r="AI69" s="3"/>
      <c r="AJ69" s="3">
        <f>(AK68+AK70)/2</f>
        <v>1.6021728515625014E-6</v>
      </c>
      <c r="AK69" s="3"/>
      <c r="AL69" s="3">
        <f>(AM68+AM70)/2</f>
        <v>0</v>
      </c>
      <c r="AM69" s="3"/>
      <c r="AN69" s="3">
        <f>(AO68+AO70)/2</f>
        <v>0</v>
      </c>
      <c r="AO69" s="3"/>
      <c r="AP69" s="3">
        <f>(AQ68+AQ70)/2</f>
        <v>0</v>
      </c>
      <c r="AQ69" s="3"/>
      <c r="AR69" s="3">
        <f>(AS68+AS70)/2</f>
        <v>0</v>
      </c>
      <c r="AS69" s="3"/>
      <c r="AT69" s="3">
        <f>(AU68+AU70)/2</f>
        <v>0</v>
      </c>
      <c r="AU69" s="3"/>
      <c r="AV69" s="3">
        <f>(AW68+AW70)/2</f>
        <v>0</v>
      </c>
      <c r="AW69" s="3"/>
      <c r="AX69" s="3">
        <f>(AY68+AY70)/2</f>
        <v>0</v>
      </c>
      <c r="AY69" s="3"/>
      <c r="AZ69" s="3">
        <f>(BA68+BA70)</f>
        <v>0</v>
      </c>
      <c r="BA69" s="3"/>
    </row>
    <row r="70" spans="1:53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f>(R69+R71)/2</f>
        <v>6.2909866675267133E-4</v>
      </c>
      <c r="R70" s="3"/>
      <c r="S70" s="3">
        <f>(T69+T71)/2</f>
        <v>4.5132895989579352E-4</v>
      </c>
      <c r="T70" s="3"/>
      <c r="U70" s="3">
        <f>(V69+V71)/2</f>
        <v>3.1035149626906116E-4</v>
      </c>
      <c r="V70" s="3"/>
      <c r="W70" s="3">
        <f>(X69+X71)/2</f>
        <v>2.0244867791736605E-4</v>
      </c>
      <c r="X70" s="3"/>
      <c r="Y70" s="3">
        <f>(Z69+Z71)/2</f>
        <v>1.234856289753301E-4</v>
      </c>
      <c r="Z70" s="3"/>
      <c r="AA70" s="3">
        <f>(AB69+AB71)/2</f>
        <v>6.8966215499045017E-5</v>
      </c>
      <c r="AB70" s="3"/>
      <c r="AC70" s="3">
        <f>(AD69+AD71)/2</f>
        <v>3.4141102600693733E-5</v>
      </c>
      <c r="AD70" s="3"/>
      <c r="AE70" s="3">
        <f>(AF69+AF71)/2</f>
        <v>1.418394112586976E-5</v>
      </c>
      <c r="AF70" s="3"/>
      <c r="AG70" s="3">
        <f>(AH69+AH71)/2</f>
        <v>4.4480323791503918E-6</v>
      </c>
      <c r="AH70" s="3"/>
      <c r="AI70" s="3">
        <f>(AJ69+AJ71)/2</f>
        <v>8.0108642578125071E-7</v>
      </c>
      <c r="AJ70" s="3"/>
      <c r="AK70" s="3">
        <f>(AL69+AL71)/2</f>
        <v>0</v>
      </c>
      <c r="AL70" s="3"/>
      <c r="AM70" s="3">
        <f>(AN69+AN71)/2</f>
        <v>0</v>
      </c>
      <c r="AN70" s="3"/>
      <c r="AO70" s="3">
        <f>(AP69+AP71)/2</f>
        <v>0</v>
      </c>
      <c r="AP70" s="3"/>
      <c r="AQ70" s="3">
        <f>(AR69+AR71)/2</f>
        <v>0</v>
      </c>
      <c r="AR70" s="3"/>
      <c r="AS70" s="3">
        <f>(AT69+AT71)/2</f>
        <v>0</v>
      </c>
      <c r="AT70" s="3"/>
      <c r="AU70" s="3">
        <f>(AV69+AV71)/2</f>
        <v>0</v>
      </c>
      <c r="AV70" s="3"/>
      <c r="AW70" s="3">
        <f>(AX69+AX71)/2</f>
        <v>0</v>
      </c>
      <c r="AX70" s="3"/>
      <c r="AY70" s="3">
        <f>(AZ69+AZ71)/2</f>
        <v>0</v>
      </c>
      <c r="AZ70" s="3"/>
      <c r="BA70" s="3">
        <v>0</v>
      </c>
    </row>
    <row r="71" spans="1:53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>
        <f>(S70+S72)/2</f>
        <v>2.8481659455417132E-4</v>
      </c>
      <c r="S71" s="3"/>
      <c r="T71" s="3">
        <f>(U70+U72)/2</f>
        <v>1.9220026511052675E-4</v>
      </c>
      <c r="U71" s="3"/>
      <c r="V71" s="3">
        <f>(W70+W72)/2</f>
        <v>1.2279603755469942E-4</v>
      </c>
      <c r="W71" s="3"/>
      <c r="X71" s="3">
        <f>(Y70+Y72)/2</f>
        <v>7.3189524953401935E-5</v>
      </c>
      <c r="Y71" s="3"/>
      <c r="Z71" s="3">
        <f>(AA70+AA72)/2</f>
        <v>3.9832897866741603E-5</v>
      </c>
      <c r="AA71" s="3"/>
      <c r="AB71" s="3">
        <f>(AC70+AC72)/2</f>
        <v>1.9152838403284564E-5</v>
      </c>
      <c r="AC71" s="3"/>
      <c r="AD71" s="3">
        <f>(AE70+AE72)/2</f>
        <v>7.6980425119400079E-6</v>
      </c>
      <c r="AE71" s="3"/>
      <c r="AF71" s="3">
        <f>(AG70+AG72)/2</f>
        <v>2.3241519927978521E-6</v>
      </c>
      <c r="AG71" s="3"/>
      <c r="AH71" s="3">
        <f>(AI70+AI72)/2</f>
        <v>4.0054321289062536E-7</v>
      </c>
      <c r="AI71" s="3"/>
      <c r="AJ71" s="3">
        <f>(AK70+AK72)/2</f>
        <v>0</v>
      </c>
      <c r="AK71" s="3"/>
      <c r="AL71" s="3">
        <f>(AM70+AM72)/2</f>
        <v>0</v>
      </c>
      <c r="AM71" s="3"/>
      <c r="AN71" s="3">
        <f>(AO70+AO72)/2</f>
        <v>0</v>
      </c>
      <c r="AO71" s="3"/>
      <c r="AP71" s="3">
        <f>(AQ70+AQ72)/2</f>
        <v>0</v>
      </c>
      <c r="AQ71" s="3"/>
      <c r="AR71" s="3">
        <f>(AS70+AS72)/2</f>
        <v>0</v>
      </c>
      <c r="AS71" s="3"/>
      <c r="AT71" s="3">
        <f>(AU70+AU72)/2</f>
        <v>0</v>
      </c>
      <c r="AU71" s="3"/>
      <c r="AV71" s="3">
        <f>(AW70+AW72)/2</f>
        <v>0</v>
      </c>
      <c r="AW71" s="3"/>
      <c r="AX71" s="3">
        <f>(AY70+AY72)/2</f>
        <v>0</v>
      </c>
      <c r="AY71" s="3"/>
      <c r="AZ71" s="3">
        <f>(BA70+BA72)</f>
        <v>0</v>
      </c>
      <c r="BA71" s="3"/>
    </row>
    <row r="72" spans="1:53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>
        <f>(T71+T73)/2</f>
        <v>1.1830422921254913E-4</v>
      </c>
      <c r="T72" s="3"/>
      <c r="U72" s="3">
        <f>(V71+V73)/2</f>
        <v>7.4049033951992349E-5</v>
      </c>
      <c r="V72" s="3"/>
      <c r="W72" s="3">
        <f>(X71+X73)/2</f>
        <v>4.3143397192032787E-5</v>
      </c>
      <c r="X72" s="3"/>
      <c r="Y72" s="3">
        <f>(Z71+Z73)/2</f>
        <v>2.2893420931473765E-5</v>
      </c>
      <c r="Z72" s="3"/>
      <c r="AA72" s="3">
        <f>(AB71+AB73)/2</f>
        <v>1.0699580234438188E-5</v>
      </c>
      <c r="AB72" s="3"/>
      <c r="AC72" s="3">
        <f>(AD71+AD73)/2</f>
        <v>4.1645742058753995E-6</v>
      </c>
      <c r="AD72" s="3"/>
      <c r="AE72" s="3">
        <f>(AF71+AF73)/2</f>
        <v>1.2121438980102542E-6</v>
      </c>
      <c r="AF72" s="3"/>
      <c r="AG72" s="3">
        <f>(AH71+AH73)/2</f>
        <v>2.0027160644531268E-7</v>
      </c>
      <c r="AH72" s="3"/>
      <c r="AI72" s="3">
        <f>(AJ71+AJ73)/2</f>
        <v>0</v>
      </c>
      <c r="AJ72" s="3"/>
      <c r="AK72" s="3">
        <f>(AL71+AL73)/2</f>
        <v>0</v>
      </c>
      <c r="AL72" s="3"/>
      <c r="AM72" s="3">
        <f>(AN71+AN73)/2</f>
        <v>0</v>
      </c>
      <c r="AN72" s="3"/>
      <c r="AO72" s="3">
        <f>(AP71+AP73)/2</f>
        <v>0</v>
      </c>
      <c r="AP72" s="3"/>
      <c r="AQ72" s="3">
        <f>(AR71+AR73)/2</f>
        <v>0</v>
      </c>
      <c r="AR72" s="3"/>
      <c r="AS72" s="3">
        <f>(AT71+AT73)/2</f>
        <v>0</v>
      </c>
      <c r="AT72" s="3"/>
      <c r="AU72" s="3">
        <f>(AV71+AV73)/2</f>
        <v>0</v>
      </c>
      <c r="AV72" s="3"/>
      <c r="AW72" s="3">
        <f>(AX71+AX73)/2</f>
        <v>0</v>
      </c>
      <c r="AX72" s="3"/>
      <c r="AY72" s="3">
        <f>(AZ71+AZ73)/2</f>
        <v>0</v>
      </c>
      <c r="AZ72" s="3"/>
      <c r="BA72" s="3">
        <v>0</v>
      </c>
    </row>
    <row r="73" spans="1:53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f>(U72+U74)/2</f>
        <v>4.4408193314571489E-5</v>
      </c>
      <c r="U73" s="3"/>
      <c r="V73" s="3">
        <f>(W72+W74)/2</f>
        <v>2.5302030349285282E-5</v>
      </c>
      <c r="W73" s="3"/>
      <c r="X73" s="3">
        <f>(Y72+Y74)/2</f>
        <v>1.3097269430663634E-5</v>
      </c>
      <c r="Y73" s="3"/>
      <c r="Z73" s="3">
        <f>(AA72+AA74)/2</f>
        <v>5.9539439962059296E-6</v>
      </c>
      <c r="AA73" s="3"/>
      <c r="AB73" s="3">
        <f>(AC72+AC74)/2</f>
        <v>2.2463220655918133E-6</v>
      </c>
      <c r="AC73" s="3"/>
      <c r="AD73" s="3">
        <f>(AE72+AE74)/2</f>
        <v>6.3110589981079115E-7</v>
      </c>
      <c r="AE73" s="3"/>
      <c r="AF73" s="3">
        <f>(AG72+AG74)/2</f>
        <v>1.0013580322265634E-7</v>
      </c>
      <c r="AG73" s="3"/>
      <c r="AH73" s="3">
        <f>(AI72+AI74)/2</f>
        <v>0</v>
      </c>
      <c r="AI73" s="3"/>
      <c r="AJ73" s="3">
        <f>(AK72+AK74)/2</f>
        <v>0</v>
      </c>
      <c r="AK73" s="3"/>
      <c r="AL73" s="3">
        <f>(AM72+AM74)/2</f>
        <v>0</v>
      </c>
      <c r="AM73" s="3"/>
      <c r="AN73" s="3">
        <f>(AO72+AO74)/2</f>
        <v>0</v>
      </c>
      <c r="AO73" s="3"/>
      <c r="AP73" s="3">
        <f>(AQ72+AQ74)/2</f>
        <v>0</v>
      </c>
      <c r="AQ73" s="3"/>
      <c r="AR73" s="3">
        <f>(AS72+AS74)/2</f>
        <v>0</v>
      </c>
      <c r="AS73" s="3"/>
      <c r="AT73" s="3">
        <f>(AU72+AU74)/2</f>
        <v>0</v>
      </c>
      <c r="AU73" s="3"/>
      <c r="AV73" s="3">
        <f>(AW72+AW74)/2</f>
        <v>0</v>
      </c>
      <c r="AW73" s="3"/>
      <c r="AX73" s="3">
        <f>(AY72+AY74)/2</f>
        <v>0</v>
      </c>
      <c r="AY73" s="3"/>
      <c r="AZ73" s="3">
        <f>(BA72+BA74)</f>
        <v>0</v>
      </c>
      <c r="BA73" s="3"/>
    </row>
    <row r="74" spans="1:53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>
        <f>(V73+V75)/2</f>
        <v>1.4767352677150626E-5</v>
      </c>
      <c r="V74" s="3"/>
      <c r="W74" s="3">
        <f>(X73+X75)/2</f>
        <v>7.4606635065377752E-6</v>
      </c>
      <c r="X74" s="3"/>
      <c r="Y74" s="3">
        <f>(Z73+Z75)/2</f>
        <v>3.3011179298535011E-6</v>
      </c>
      <c r="Z74" s="3"/>
      <c r="AA74" s="3">
        <f>(AB73+AB75)/2</f>
        <v>1.2083077579736716E-6</v>
      </c>
      <c r="AB74" s="3"/>
      <c r="AC74" s="3">
        <f>(AD73+AD75)/2</f>
        <v>3.280699253082276E-7</v>
      </c>
      <c r="AD74" s="3"/>
      <c r="AE74" s="3">
        <f>(AF73+AF75)/2</f>
        <v>5.0067901611328169E-8</v>
      </c>
      <c r="AF74" s="3"/>
      <c r="AG74" s="3">
        <f>(AH73+AH75)/2</f>
        <v>0</v>
      </c>
      <c r="AH74" s="3"/>
      <c r="AI74" s="3">
        <f>(AJ73+AJ75)/2</f>
        <v>0</v>
      </c>
      <c r="AJ74" s="3"/>
      <c r="AK74" s="3">
        <f>(AL73+AL75)/2</f>
        <v>0</v>
      </c>
      <c r="AL74" s="3"/>
      <c r="AM74" s="3">
        <f>(AN73+AN75)/2</f>
        <v>0</v>
      </c>
      <c r="AN74" s="3"/>
      <c r="AO74" s="3">
        <f>(AP73+AP75)/2</f>
        <v>0</v>
      </c>
      <c r="AP74" s="3"/>
      <c r="AQ74" s="3">
        <f>(AR73+AR75)/2</f>
        <v>0</v>
      </c>
      <c r="AR74" s="3"/>
      <c r="AS74" s="3">
        <f>(AT73+AT75)/2</f>
        <v>0</v>
      </c>
      <c r="AT74" s="3"/>
      <c r="AU74" s="3">
        <f>(AV73+AV75)/2</f>
        <v>0</v>
      </c>
      <c r="AV74" s="3"/>
      <c r="AW74" s="3">
        <f>(AX73+AX75)/2</f>
        <v>0</v>
      </c>
      <c r="AX74" s="3"/>
      <c r="AY74" s="3">
        <f>(AZ73+AZ75)/2</f>
        <v>0</v>
      </c>
      <c r="AZ74" s="3"/>
      <c r="BA74" s="3">
        <v>0</v>
      </c>
    </row>
    <row r="75" spans="1:53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>
        <f>(W74+W76)/2</f>
        <v>4.2326750050159674E-6</v>
      </c>
      <c r="W75" s="3"/>
      <c r="X75" s="3">
        <f>(Y74+Y76)/2</f>
        <v>1.8240575824119163E-6</v>
      </c>
      <c r="Y75" s="3"/>
      <c r="Z75" s="3">
        <f>(AA74+AA76)/2</f>
        <v>6.4829186350107221E-7</v>
      </c>
      <c r="AA75" s="3"/>
      <c r="AB75" s="3">
        <f>(AC74+AC76)/2</f>
        <v>1.7029345035552982E-7</v>
      </c>
      <c r="AC75" s="3"/>
      <c r="AD75" s="3">
        <f>(AE74+AE76)/2</f>
        <v>2.5033950805664085E-8</v>
      </c>
      <c r="AE75" s="3"/>
      <c r="AF75" s="3">
        <f>(AG74+AG76)/2</f>
        <v>0</v>
      </c>
      <c r="AG75" s="3"/>
      <c r="AH75" s="3">
        <f>(AI74+AI76)/2</f>
        <v>0</v>
      </c>
      <c r="AI75" s="3"/>
      <c r="AJ75" s="3">
        <f>(AK74+AK76)/2</f>
        <v>0</v>
      </c>
      <c r="AK75" s="3"/>
      <c r="AL75" s="3">
        <f>(AM74+AM76)/2</f>
        <v>0</v>
      </c>
      <c r="AM75" s="3"/>
      <c r="AN75" s="3">
        <f>(AO74+AO76)/2</f>
        <v>0</v>
      </c>
      <c r="AO75" s="3"/>
      <c r="AP75" s="3">
        <f>(AQ74+AQ76)/2</f>
        <v>0</v>
      </c>
      <c r="AQ75" s="3"/>
      <c r="AR75" s="3">
        <f>(AS74+AS76)/2</f>
        <v>0</v>
      </c>
      <c r="AS75" s="3"/>
      <c r="AT75" s="3">
        <f>(AU74+AU76)/2</f>
        <v>0</v>
      </c>
      <c r="AU75" s="3"/>
      <c r="AV75" s="3">
        <f>(AW74+AW76)/2</f>
        <v>0</v>
      </c>
      <c r="AW75" s="3"/>
      <c r="AX75" s="3">
        <f>(AY74+AY76)/2</f>
        <v>0</v>
      </c>
      <c r="AY75" s="3"/>
      <c r="AZ75" s="3">
        <f>(BA74+BA76)</f>
        <v>0</v>
      </c>
      <c r="BA75" s="3"/>
    </row>
    <row r="76" spans="1:53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f>(X75+X77)/2</f>
        <v>1.004686503494159E-6</v>
      </c>
      <c r="X76" s="3"/>
      <c r="Y76" s="3">
        <f>(Z75+Z77)/2</f>
        <v>3.4699723497033135E-7</v>
      </c>
      <c r="Z76" s="3"/>
      <c r="AA76" s="3">
        <f>(AB75+AB77)/2</f>
        <v>8.8275969028472916E-8</v>
      </c>
      <c r="AB76" s="3"/>
      <c r="AC76" s="3">
        <f>(AD75+AD77)/2</f>
        <v>1.2516975402832042E-8</v>
      </c>
      <c r="AD76" s="3"/>
      <c r="AE76" s="3">
        <f>(AF75+AF77)/2</f>
        <v>0</v>
      </c>
      <c r="AF76" s="3"/>
      <c r="AG76" s="3">
        <f>(AH75+AH77)/2</f>
        <v>0</v>
      </c>
      <c r="AH76" s="3"/>
      <c r="AI76" s="3">
        <f>(AJ75+AJ77)/2</f>
        <v>0</v>
      </c>
      <c r="AJ76" s="3"/>
      <c r="AK76" s="3">
        <f>(AL75+AL77)/2</f>
        <v>0</v>
      </c>
      <c r="AL76" s="3"/>
      <c r="AM76" s="3">
        <f>(AN75+AN77)/2</f>
        <v>0</v>
      </c>
      <c r="AN76" s="3"/>
      <c r="AO76" s="3">
        <f>(AP75+AP77)/2</f>
        <v>0</v>
      </c>
      <c r="AP76" s="3"/>
      <c r="AQ76" s="3">
        <f>(AR75+AR77)/2</f>
        <v>0</v>
      </c>
      <c r="AR76" s="3"/>
      <c r="AS76" s="3">
        <f>(AT75+AT77)/2</f>
        <v>0</v>
      </c>
      <c r="AT76" s="3"/>
      <c r="AU76" s="3">
        <f>(AV75+AV77)/2</f>
        <v>0</v>
      </c>
      <c r="AV76" s="3"/>
      <c r="AW76" s="3">
        <f>(AX75+AX77)/2</f>
        <v>0</v>
      </c>
      <c r="AX76" s="3"/>
      <c r="AY76" s="3">
        <f>(AZ75+AZ77)/2</f>
        <v>0</v>
      </c>
      <c r="AZ76" s="3"/>
      <c r="BA76" s="3">
        <v>0</v>
      </c>
    </row>
    <row r="77" spans="1:53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f>(Y76+Y78)/2</f>
        <v>1.8531542457640178E-7</v>
      </c>
      <c r="Y77" s="3"/>
      <c r="Z77" s="3">
        <f>(AA76+AA78)/2</f>
        <v>4.5702606439590462E-8</v>
      </c>
      <c r="AA77" s="3"/>
      <c r="AB77" s="3">
        <f>(AC76+AC78)/2</f>
        <v>6.2584877014160212E-9</v>
      </c>
      <c r="AC77" s="3"/>
      <c r="AD77" s="3">
        <f>(AE76+AE78)/2</f>
        <v>0</v>
      </c>
      <c r="AE77" s="3"/>
      <c r="AF77" s="3">
        <f>(AG76+AG78)/2</f>
        <v>0</v>
      </c>
      <c r="AG77" s="3"/>
      <c r="AH77" s="3">
        <f>(AI76+AI78)/2</f>
        <v>0</v>
      </c>
      <c r="AI77" s="3"/>
      <c r="AJ77" s="3">
        <f>(AK76+AK78)/2</f>
        <v>0</v>
      </c>
      <c r="AK77" s="3"/>
      <c r="AL77" s="3">
        <f>(AM76+AM78)/2</f>
        <v>0</v>
      </c>
      <c r="AM77" s="3"/>
      <c r="AN77" s="3">
        <f>(AO76+AO78)/2</f>
        <v>0</v>
      </c>
      <c r="AO77" s="3"/>
      <c r="AP77" s="3">
        <f>(AQ76+AQ78)/2</f>
        <v>0</v>
      </c>
      <c r="AQ77" s="3"/>
      <c r="AR77" s="3">
        <f>(AS76+AS78)/2</f>
        <v>0</v>
      </c>
      <c r="AS77" s="3"/>
      <c r="AT77" s="3">
        <f>(AU76+AU78)/2</f>
        <v>0</v>
      </c>
      <c r="AU77" s="3"/>
      <c r="AV77" s="3">
        <f>(AW76+AW78)/2</f>
        <v>0</v>
      </c>
      <c r="AW77" s="3"/>
      <c r="AX77" s="3">
        <f>(AY76+AY78)/2</f>
        <v>0</v>
      </c>
      <c r="AY77" s="3"/>
      <c r="AZ77" s="3">
        <f>(BA76+BA78)</f>
        <v>0</v>
      </c>
      <c r="BA77" s="3"/>
    </row>
    <row r="78" spans="1:53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>
        <f>(Z77+Z79)/2</f>
        <v>2.3633614182472233E-8</v>
      </c>
      <c r="Z78" s="3"/>
      <c r="AA78" s="3">
        <f>(AB77+AB79)/2</f>
        <v>3.1292438507080106E-9</v>
      </c>
      <c r="AB78" s="3"/>
      <c r="AC78" s="3">
        <f>(AD77+AD79)/2</f>
        <v>0</v>
      </c>
      <c r="AD78" s="3"/>
      <c r="AE78" s="3">
        <f>(AF77+AF79)/2</f>
        <v>0</v>
      </c>
      <c r="AF78" s="3"/>
      <c r="AG78" s="3">
        <f>(AH77+AH79)/2</f>
        <v>0</v>
      </c>
      <c r="AH78" s="3"/>
      <c r="AI78" s="3">
        <f>(AJ77+AJ79)/2</f>
        <v>0</v>
      </c>
      <c r="AJ78" s="3"/>
      <c r="AK78" s="3">
        <f>(AL77+AL79)/2</f>
        <v>0</v>
      </c>
      <c r="AL78" s="3"/>
      <c r="AM78" s="3">
        <f>(AN77+AN79)/2</f>
        <v>0</v>
      </c>
      <c r="AN78" s="3"/>
      <c r="AO78" s="3">
        <f>(AP77+AP79)/2</f>
        <v>0</v>
      </c>
      <c r="AP78" s="3"/>
      <c r="AQ78" s="3">
        <f>(AR77+AR79)/2</f>
        <v>0</v>
      </c>
      <c r="AR78" s="3"/>
      <c r="AS78" s="3">
        <f>(AT77+AT79)/2</f>
        <v>0</v>
      </c>
      <c r="AT78" s="3"/>
      <c r="AU78" s="3">
        <f>(AV77+AV79)/2</f>
        <v>0</v>
      </c>
      <c r="AV78" s="3"/>
      <c r="AW78" s="3">
        <f>(AX77+AX79)/2</f>
        <v>0</v>
      </c>
      <c r="AX78" s="3"/>
      <c r="AY78" s="3">
        <f>(AZ77+AZ79)/2</f>
        <v>0</v>
      </c>
      <c r="AZ78" s="3"/>
      <c r="BA78" s="3">
        <v>0</v>
      </c>
    </row>
    <row r="79" spans="1:53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>
        <f>(AA78+AA80)/2</f>
        <v>1.5646219253540053E-9</v>
      </c>
      <c r="AA79" s="3"/>
      <c r="AB79" s="3">
        <f>(AC78+AC80)/2</f>
        <v>0</v>
      </c>
      <c r="AC79" s="3"/>
      <c r="AD79" s="3">
        <f>(AE78+AE80)/2</f>
        <v>0</v>
      </c>
      <c r="AE79" s="3"/>
      <c r="AF79" s="3">
        <f>(AG78+AG80)/2</f>
        <v>0</v>
      </c>
      <c r="AG79" s="3"/>
      <c r="AH79" s="3">
        <f>(AI78+AI80)/2</f>
        <v>0</v>
      </c>
      <c r="AI79" s="3"/>
      <c r="AJ79" s="3">
        <f>(AK78+AK80)/2</f>
        <v>0</v>
      </c>
      <c r="AK79" s="3"/>
      <c r="AL79" s="3">
        <f>(AM78+AM80)/2</f>
        <v>0</v>
      </c>
      <c r="AM79" s="3"/>
      <c r="AN79" s="3">
        <f>(AO78+AO80)/2</f>
        <v>0</v>
      </c>
      <c r="AO79" s="3"/>
      <c r="AP79" s="3">
        <f>(AQ78+AQ80)/2</f>
        <v>0</v>
      </c>
      <c r="AQ79" s="3"/>
      <c r="AR79" s="3">
        <f>(AS78+AS80)/2</f>
        <v>0</v>
      </c>
      <c r="AS79" s="3"/>
      <c r="AT79" s="3">
        <f>(AU78+AU80)/2</f>
        <v>0</v>
      </c>
      <c r="AU79" s="3"/>
      <c r="AV79" s="3">
        <f>(AW78+AW80)/2</f>
        <v>0</v>
      </c>
      <c r="AW79" s="3"/>
      <c r="AX79" s="3">
        <f>(AY78+AY80)/2</f>
        <v>0</v>
      </c>
      <c r="AY79" s="3"/>
      <c r="AZ79" s="3">
        <f>(BA78+BA80)/2</f>
        <v>0</v>
      </c>
      <c r="BA79" s="3"/>
    </row>
    <row r="80" spans="1:53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>
        <f>(AB79+AB81)/2</f>
        <v>0</v>
      </c>
      <c r="AB80" s="3"/>
      <c r="AC80" s="3">
        <f>(AD79+AD81)/2</f>
        <v>0</v>
      </c>
      <c r="AD80" s="3"/>
      <c r="AE80" s="3">
        <f>(AF79+AF81)/2</f>
        <v>0</v>
      </c>
      <c r="AF80" s="3"/>
      <c r="AG80" s="3">
        <f>(AH79+AH81)/2</f>
        <v>0</v>
      </c>
      <c r="AH80" s="3"/>
      <c r="AI80" s="3">
        <f>(AJ79+AJ81)/2</f>
        <v>0</v>
      </c>
      <c r="AJ80" s="3"/>
      <c r="AK80" s="3">
        <f>(AL79+AL81)/2</f>
        <v>0</v>
      </c>
      <c r="AL80" s="3"/>
      <c r="AM80" s="3">
        <f>(AN79+AN81)/2</f>
        <v>0</v>
      </c>
      <c r="AN80" s="3"/>
      <c r="AO80" s="3">
        <f>(AP79+AP81)/2</f>
        <v>0</v>
      </c>
      <c r="AP80" s="3"/>
      <c r="AQ80" s="3">
        <f>(AR79+AR81)/2</f>
        <v>0</v>
      </c>
      <c r="AR80" s="3"/>
      <c r="AS80" s="3">
        <f>(AT79+AT81)/2</f>
        <v>0</v>
      </c>
      <c r="AT80" s="3"/>
      <c r="AU80" s="3">
        <f>(AV79+AV81)/2</f>
        <v>0</v>
      </c>
      <c r="AV80" s="3"/>
      <c r="AW80" s="3">
        <f>(AX79+AX81)/2</f>
        <v>0</v>
      </c>
      <c r="AX80" s="3"/>
      <c r="AY80" s="3">
        <f>(AZ79+AZ81)/2</f>
        <v>0</v>
      </c>
      <c r="AZ80" s="3"/>
      <c r="BA80" s="3">
        <v>0</v>
      </c>
    </row>
    <row r="81" spans="1:53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>
        <f>(AC80+AC82)/2</f>
        <v>0</v>
      </c>
      <c r="AC81" s="3"/>
      <c r="AD81" s="3">
        <f>(AE80+AE82)/2</f>
        <v>0</v>
      </c>
      <c r="AE81" s="3"/>
      <c r="AF81" s="3">
        <f>(AG80+AG82)/2</f>
        <v>0</v>
      </c>
      <c r="AG81" s="3"/>
      <c r="AH81" s="3">
        <f>(AI80+AI82)/2</f>
        <v>0</v>
      </c>
      <c r="AI81" s="3"/>
      <c r="AJ81" s="3">
        <f>(AK80+AK82)/2</f>
        <v>0</v>
      </c>
      <c r="AK81" s="3"/>
      <c r="AL81" s="3">
        <f>(AM80+AM82)/2</f>
        <v>0</v>
      </c>
      <c r="AM81" s="3"/>
      <c r="AN81" s="3">
        <f>(AO80+AO82)/2</f>
        <v>0</v>
      </c>
      <c r="AO81" s="3"/>
      <c r="AP81" s="3">
        <f>(AQ80+AQ82)/2</f>
        <v>0</v>
      </c>
      <c r="AQ81" s="3"/>
      <c r="AR81" s="3">
        <f>(AS80+AS82)/2</f>
        <v>0</v>
      </c>
      <c r="AS81" s="3"/>
      <c r="AT81" s="3">
        <f>(AU80+AU82)/2</f>
        <v>0</v>
      </c>
      <c r="AU81" s="3"/>
      <c r="AV81" s="3">
        <f>(AW80+AW82)/2</f>
        <v>0</v>
      </c>
      <c r="AW81" s="3"/>
      <c r="AX81" s="3">
        <f>(AY80+AY82)/2</f>
        <v>0</v>
      </c>
      <c r="AY81" s="3"/>
      <c r="AZ81" s="3">
        <f>(BA80+BA82)/2</f>
        <v>0</v>
      </c>
      <c r="BA81" s="3"/>
    </row>
    <row r="82" spans="1:53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>
        <f>(AD81+AD83)/2</f>
        <v>0</v>
      </c>
      <c r="AD82" s="3"/>
      <c r="AE82" s="3">
        <f>(AF81+AF83)/2</f>
        <v>0</v>
      </c>
      <c r="AF82" s="3"/>
      <c r="AG82" s="3">
        <f>(AH81+AH83)/2</f>
        <v>0</v>
      </c>
      <c r="AH82" s="3"/>
      <c r="AI82" s="3">
        <f>(AJ81+AJ83)/2</f>
        <v>0</v>
      </c>
      <c r="AJ82" s="3"/>
      <c r="AK82" s="3">
        <f>(AL81+AL83)/2</f>
        <v>0</v>
      </c>
      <c r="AL82" s="3"/>
      <c r="AM82" s="3">
        <f>(AN81+AN83)/2</f>
        <v>0</v>
      </c>
      <c r="AN82" s="3"/>
      <c r="AO82" s="3">
        <f>(AP81+AP83)/2</f>
        <v>0</v>
      </c>
      <c r="AP82" s="3"/>
      <c r="AQ82" s="3">
        <f>(AR81+AR83)/2</f>
        <v>0</v>
      </c>
      <c r="AR82" s="3"/>
      <c r="AS82" s="3">
        <f>(AT81+AT83)/2</f>
        <v>0</v>
      </c>
      <c r="AT82" s="3"/>
      <c r="AU82" s="3">
        <f>(AV81+AV83)/2</f>
        <v>0</v>
      </c>
      <c r="AV82" s="3"/>
      <c r="AW82" s="3">
        <f>(AX81+AX83)/2</f>
        <v>0</v>
      </c>
      <c r="AX82" s="3"/>
      <c r="AY82" s="3">
        <f>(AZ81+AZ83)/2</f>
        <v>0</v>
      </c>
      <c r="AZ82" s="3"/>
      <c r="BA82" s="3">
        <v>0</v>
      </c>
    </row>
    <row r="83" spans="1:53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>
        <f>(AE82+AE84)/2</f>
        <v>0</v>
      </c>
      <c r="AE83" s="3"/>
      <c r="AF83" s="3">
        <f>(AG82+AG84)/2</f>
        <v>0</v>
      </c>
      <c r="AG83" s="3"/>
      <c r="AH83" s="3">
        <f>(AI82+AI84)/2</f>
        <v>0</v>
      </c>
      <c r="AI83" s="3"/>
      <c r="AJ83" s="3">
        <f>(AK82+AK84)/2</f>
        <v>0</v>
      </c>
      <c r="AK83" s="3"/>
      <c r="AL83" s="3">
        <f>(AM82+AM84)/2</f>
        <v>0</v>
      </c>
      <c r="AM83" s="3"/>
      <c r="AN83" s="3">
        <f>(AO82+AO84)/2</f>
        <v>0</v>
      </c>
      <c r="AO83" s="3"/>
      <c r="AP83" s="3">
        <f>(AQ82+AQ84)/2</f>
        <v>0</v>
      </c>
      <c r="AQ83" s="3"/>
      <c r="AR83" s="3">
        <f>(AS82+AS84)/2</f>
        <v>0</v>
      </c>
      <c r="AS83" s="3"/>
      <c r="AT83" s="3">
        <f>(AU82+AU84)/2</f>
        <v>0</v>
      </c>
      <c r="AU83" s="3"/>
      <c r="AV83" s="3">
        <f>(AW82+AW84)/2</f>
        <v>0</v>
      </c>
      <c r="AW83" s="3"/>
      <c r="AX83" s="3">
        <f>(AY82+AY84)/2</f>
        <v>0</v>
      </c>
      <c r="AY83" s="3"/>
      <c r="AZ83" s="3">
        <f>(BA82+BC84)/2</f>
        <v>0</v>
      </c>
      <c r="BA83" s="3"/>
    </row>
    <row r="84" spans="1:53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>
        <f>(AF83+AF85)/2</f>
        <v>0</v>
      </c>
      <c r="AF84" s="3"/>
      <c r="AG84" s="3">
        <f>(AH83+AH85)/2</f>
        <v>0</v>
      </c>
      <c r="AH84" s="3"/>
      <c r="AI84" s="3">
        <f>(AJ83+AJ85)/2</f>
        <v>0</v>
      </c>
      <c r="AJ84" s="3"/>
      <c r="AK84" s="3">
        <f>(AL83+AL85)/2</f>
        <v>0</v>
      </c>
      <c r="AL84" s="3"/>
      <c r="AM84" s="3">
        <f>(AN83+AN85)/2</f>
        <v>0</v>
      </c>
      <c r="AN84" s="3"/>
      <c r="AO84" s="3">
        <f>(AP83+AP85)/2</f>
        <v>0</v>
      </c>
      <c r="AP84" s="3"/>
      <c r="AQ84" s="3">
        <f>(AR83+AR85)/2</f>
        <v>0</v>
      </c>
      <c r="AR84" s="3"/>
      <c r="AS84" s="3">
        <f>(AT83+AT85)/2</f>
        <v>0</v>
      </c>
      <c r="AT84" s="3"/>
      <c r="AU84" s="3">
        <f>(AV83+AV85)/2</f>
        <v>0</v>
      </c>
      <c r="AV84" s="3"/>
      <c r="AW84" s="3">
        <f>(AX83+AX85)/2</f>
        <v>0</v>
      </c>
      <c r="AX84" s="3"/>
      <c r="AY84" s="3">
        <f>(AZ83+AZ85)/2</f>
        <v>0</v>
      </c>
      <c r="AZ84" s="3"/>
      <c r="BA84" s="3">
        <v>0</v>
      </c>
    </row>
    <row r="85" spans="1:53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>
        <f>(AG84+AG86)/2</f>
        <v>0</v>
      </c>
      <c r="AG85" s="3"/>
      <c r="AH85" s="3">
        <f>(AI84+AI86)/2</f>
        <v>0</v>
      </c>
      <c r="AI85" s="3"/>
      <c r="AJ85" s="3">
        <f>(AK84+AK86)/2</f>
        <v>0</v>
      </c>
      <c r="AK85" s="3"/>
      <c r="AL85" s="3">
        <f>(AM84+AM86)/2</f>
        <v>0</v>
      </c>
      <c r="AM85" s="3"/>
      <c r="AN85" s="3">
        <f>(AO84+AO86)/2</f>
        <v>0</v>
      </c>
      <c r="AO85" s="3"/>
      <c r="AP85" s="3">
        <f>(AQ84+AQ86)/2</f>
        <v>0</v>
      </c>
      <c r="AQ85" s="3"/>
      <c r="AR85" s="3">
        <f>(AS84+AS86)/2</f>
        <v>0</v>
      </c>
      <c r="AS85" s="3"/>
      <c r="AT85" s="3">
        <f>(AU84+AU86)/2</f>
        <v>0</v>
      </c>
      <c r="AU85" s="3"/>
      <c r="AV85" s="3">
        <f>(AW84+AW86)/2</f>
        <v>0</v>
      </c>
      <c r="AW85" s="3"/>
      <c r="AX85" s="3">
        <f>(AY84+AY86)/2</f>
        <v>0</v>
      </c>
      <c r="AY85" s="3"/>
      <c r="AZ85" s="3">
        <f>(BA84+BA86)/2</f>
        <v>0</v>
      </c>
      <c r="BA85" s="3"/>
    </row>
    <row r="86" spans="1:53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>
        <f>(AH85+AH87)/2</f>
        <v>0</v>
      </c>
      <c r="AH86" s="3"/>
      <c r="AI86" s="3">
        <f>(AJ85+AJ87)/2</f>
        <v>0</v>
      </c>
      <c r="AJ86" s="3"/>
      <c r="AK86" s="3">
        <f>(AL85+AL87)/2</f>
        <v>0</v>
      </c>
      <c r="AL86" s="3"/>
      <c r="AM86" s="3">
        <f>(AN85+AN87)/2</f>
        <v>0</v>
      </c>
      <c r="AN86" s="3"/>
      <c r="AO86" s="3">
        <f>(AP85+AP87)/2</f>
        <v>0</v>
      </c>
      <c r="AP86" s="3"/>
      <c r="AQ86" s="3">
        <f>(AR85+AR87)/2</f>
        <v>0</v>
      </c>
      <c r="AR86" s="3"/>
      <c r="AS86" s="3">
        <f>(AT85+AT87)/2</f>
        <v>0</v>
      </c>
      <c r="AT86" s="3"/>
      <c r="AU86" s="3">
        <f>(AV85+AV87)/2</f>
        <v>0</v>
      </c>
      <c r="AV86" s="3"/>
      <c r="AW86" s="3">
        <f>(AX85+AX87)/2</f>
        <v>0</v>
      </c>
      <c r="AX86" s="3"/>
      <c r="AY86" s="3">
        <f>(AZ85+AZ87)/2</f>
        <v>0</v>
      </c>
      <c r="AZ86" s="3"/>
      <c r="BA86" s="3">
        <v>0</v>
      </c>
    </row>
    <row r="87" spans="1:53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>
        <f>(AI86+AI88)/2</f>
        <v>0</v>
      </c>
      <c r="AI87" s="3"/>
      <c r="AJ87" s="3">
        <f>(AK86+AK88)/2</f>
        <v>0</v>
      </c>
      <c r="AK87" s="3"/>
      <c r="AL87" s="3">
        <f>(AM86+AM88)/2</f>
        <v>0</v>
      </c>
      <c r="AM87" s="3"/>
      <c r="AN87" s="3">
        <f>(AO86+AO88)/2</f>
        <v>0</v>
      </c>
      <c r="AO87" s="3"/>
      <c r="AP87" s="3">
        <f>(AQ86+AQ88)/2</f>
        <v>0</v>
      </c>
      <c r="AQ87" s="3"/>
      <c r="AR87" s="3">
        <f>(AS86+AS88)/2</f>
        <v>0</v>
      </c>
      <c r="AS87" s="3"/>
      <c r="AT87" s="3">
        <f>(AU86+AU88)/2</f>
        <v>0</v>
      </c>
      <c r="AU87" s="3"/>
      <c r="AV87" s="3">
        <f>(AW86+AW88)/2</f>
        <v>0</v>
      </c>
      <c r="AW87" s="3"/>
      <c r="AX87" s="3">
        <f>(AY86+AY88)/2</f>
        <v>0</v>
      </c>
      <c r="AY87" s="3"/>
      <c r="AZ87" s="3">
        <f>(BA86+BA88)/2</f>
        <v>0</v>
      </c>
      <c r="BA87" s="3"/>
    </row>
    <row r="88" spans="1:53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>
        <f>(AJ87+AJ89)/2</f>
        <v>0</v>
      </c>
      <c r="AJ88" s="3"/>
      <c r="AK88" s="3">
        <f>(AL87+AL89)/2</f>
        <v>0</v>
      </c>
      <c r="AL88" s="3"/>
      <c r="AM88" s="3">
        <f>(AN87+AN89)/2</f>
        <v>0</v>
      </c>
      <c r="AN88" s="3"/>
      <c r="AO88" s="3">
        <f>(AP87+AP89)/2</f>
        <v>0</v>
      </c>
      <c r="AP88" s="3"/>
      <c r="AQ88" s="3">
        <f>(AR87+AR89)/2</f>
        <v>0</v>
      </c>
      <c r="AR88" s="3"/>
      <c r="AS88" s="3">
        <f>(AT87+AT89)/2</f>
        <v>0</v>
      </c>
      <c r="AT88" s="3"/>
      <c r="AU88" s="3">
        <f>(AV87+AV89)/2</f>
        <v>0</v>
      </c>
      <c r="AV88" s="3"/>
      <c r="AW88" s="3">
        <f>(AX87+AX89)/2</f>
        <v>0</v>
      </c>
      <c r="AX88" s="3"/>
      <c r="AY88" s="3">
        <f>(AZ87+AZ89)/2</f>
        <v>0</v>
      </c>
      <c r="AZ88" s="3"/>
      <c r="BA88" s="3">
        <v>0</v>
      </c>
    </row>
    <row r="89" spans="1:53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>
        <f>(AK88+AK90)/2</f>
        <v>0</v>
      </c>
      <c r="AK89" s="3"/>
      <c r="AL89" s="3">
        <f>(AM88+AM90)/2</f>
        <v>0</v>
      </c>
      <c r="AM89" s="3"/>
      <c r="AN89" s="3">
        <f>(AO88+AO90)/2</f>
        <v>0</v>
      </c>
      <c r="AO89" s="3"/>
      <c r="AP89" s="3">
        <f>(AQ88+AQ90)/2</f>
        <v>0</v>
      </c>
      <c r="AQ89" s="3"/>
      <c r="AR89" s="3">
        <f>(AS88+AS90)/2</f>
        <v>0</v>
      </c>
      <c r="AS89" s="3"/>
      <c r="AT89" s="3">
        <f>(AU88+AU90)/2</f>
        <v>0</v>
      </c>
      <c r="AU89" s="3"/>
      <c r="AV89" s="3">
        <f>(AW88+AW90)/2</f>
        <v>0</v>
      </c>
      <c r="AW89" s="3"/>
      <c r="AX89" s="3">
        <f>(AY88+AY90)/2</f>
        <v>0</v>
      </c>
      <c r="AY89" s="3"/>
      <c r="AZ89" s="3">
        <f>(BA88+BA90)/2</f>
        <v>0</v>
      </c>
      <c r="BA89" s="3"/>
    </row>
    <row r="90" spans="1:53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>
        <f>(AL89+AL91)/2</f>
        <v>0</v>
      </c>
      <c r="AL90" s="3"/>
      <c r="AM90" s="3">
        <f>(AN89+AN91)/2</f>
        <v>0</v>
      </c>
      <c r="AN90" s="3"/>
      <c r="AO90" s="3">
        <f>(AP89+AP91)/2</f>
        <v>0</v>
      </c>
      <c r="AP90" s="3"/>
      <c r="AQ90" s="3">
        <f>(AR89+AR91)/2</f>
        <v>0</v>
      </c>
      <c r="AR90" s="3"/>
      <c r="AS90" s="3">
        <f>(AT89+AT91)/2</f>
        <v>0</v>
      </c>
      <c r="AT90" s="3"/>
      <c r="AU90" s="3">
        <f>(AV89+AV91)/2</f>
        <v>0</v>
      </c>
      <c r="AV90" s="3"/>
      <c r="AW90" s="3">
        <f>(AX89+AX91)/2</f>
        <v>0</v>
      </c>
      <c r="AX90" s="3"/>
      <c r="AY90" s="3">
        <f>(AZ89+AZ91)/2</f>
        <v>0</v>
      </c>
      <c r="AZ90" s="3"/>
      <c r="BA90" s="3">
        <v>0</v>
      </c>
    </row>
    <row r="91" spans="1:53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>
        <f>(AM90+AM92)/2</f>
        <v>0</v>
      </c>
      <c r="AM91" s="3"/>
      <c r="AN91" s="3">
        <f>(AO90+AO92)/2</f>
        <v>0</v>
      </c>
      <c r="AO91" s="3"/>
      <c r="AP91" s="3">
        <f>(AQ90+AQ92)/2</f>
        <v>0</v>
      </c>
      <c r="AQ91" s="3"/>
      <c r="AR91" s="3">
        <f>(AS90+AS92)/2</f>
        <v>0</v>
      </c>
      <c r="AS91" s="3"/>
      <c r="AT91" s="3">
        <f>(AU90+AU92)/2</f>
        <v>0</v>
      </c>
      <c r="AU91" s="3"/>
      <c r="AV91" s="3">
        <f>(AW90+AW92)/2</f>
        <v>0</v>
      </c>
      <c r="AW91" s="3"/>
      <c r="AX91" s="3">
        <f>(AY90+AY92)/2</f>
        <v>0</v>
      </c>
      <c r="AY91" s="3"/>
      <c r="AZ91" s="3">
        <f>(BA90+BA92)/2</f>
        <v>0</v>
      </c>
      <c r="BA91" s="3"/>
    </row>
    <row r="92" spans="1:53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>
        <f>(AN91+AN93)/2</f>
        <v>0</v>
      </c>
      <c r="AN92" s="3"/>
      <c r="AO92" s="3">
        <f>(AP91+AP93)/2</f>
        <v>0</v>
      </c>
      <c r="AP92" s="3"/>
      <c r="AQ92" s="3">
        <f>(AR91+AR93)/2</f>
        <v>0</v>
      </c>
      <c r="AR92" s="3"/>
      <c r="AS92" s="3">
        <f>(AT91+AT93)/2</f>
        <v>0</v>
      </c>
      <c r="AT92" s="3"/>
      <c r="AU92" s="3">
        <f>(AV91+AV93)/2</f>
        <v>0</v>
      </c>
      <c r="AV92" s="3"/>
      <c r="AW92" s="3">
        <f>(AX91+AX93)/2</f>
        <v>0</v>
      </c>
      <c r="AX92" s="3"/>
      <c r="AY92" s="3">
        <f>(AZ91+AZ93)/2</f>
        <v>0</v>
      </c>
      <c r="AZ92" s="3"/>
      <c r="BA92" s="3">
        <v>0</v>
      </c>
    </row>
    <row r="93" spans="1:53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>
        <f>(AO92+AO94)/2</f>
        <v>0</v>
      </c>
      <c r="AO93" s="3"/>
      <c r="AP93" s="3">
        <f>(AQ92+AQ94)/2</f>
        <v>0</v>
      </c>
      <c r="AQ93" s="3"/>
      <c r="AR93" s="3">
        <f>(AS92+AS94)/2</f>
        <v>0</v>
      </c>
      <c r="AS93" s="3"/>
      <c r="AT93" s="3">
        <f>(AU92+AU94)/2</f>
        <v>0</v>
      </c>
      <c r="AU93" s="3"/>
      <c r="AV93" s="3">
        <f>(AW92+AW94)/2</f>
        <v>0</v>
      </c>
      <c r="AW93" s="3"/>
      <c r="AX93" s="3">
        <f>(AY92+AY94)/2</f>
        <v>0</v>
      </c>
      <c r="AY93" s="3"/>
      <c r="AZ93" s="3">
        <f>(BA92+BA94)/2</f>
        <v>0</v>
      </c>
      <c r="BA93" s="3"/>
    </row>
    <row r="94" spans="1:53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>
        <f>(AP93+AP95)/2</f>
        <v>0</v>
      </c>
      <c r="AP94" s="3"/>
      <c r="AQ94" s="3">
        <f>(AR93+AR95)/2</f>
        <v>0</v>
      </c>
      <c r="AR94" s="3"/>
      <c r="AS94" s="3">
        <f>(AT93+AT95)/2</f>
        <v>0</v>
      </c>
      <c r="AT94" s="3"/>
      <c r="AU94" s="3">
        <f>(AV93+AV95)/2</f>
        <v>0</v>
      </c>
      <c r="AV94" s="3"/>
      <c r="AW94" s="3">
        <f>(AX93+AX95)/2</f>
        <v>0</v>
      </c>
      <c r="AX94" s="3"/>
      <c r="AY94" s="3">
        <f>(AZ93+AZ95)/2</f>
        <v>0</v>
      </c>
      <c r="AZ94" s="3"/>
      <c r="BA94" s="3">
        <v>0</v>
      </c>
    </row>
    <row r="95" spans="1:53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>
        <f>(AQ94+AQ96)/2</f>
        <v>0</v>
      </c>
      <c r="AQ95" s="3"/>
      <c r="AR95" s="3">
        <f>(AS94+AS96)/2</f>
        <v>0</v>
      </c>
      <c r="AS95" s="3"/>
      <c r="AT95" s="3">
        <f>(AU94+AU96)/2</f>
        <v>0</v>
      </c>
      <c r="AU95" s="3"/>
      <c r="AV95" s="3">
        <f>(AW94+AW96)/2</f>
        <v>0</v>
      </c>
      <c r="AW95" s="3"/>
      <c r="AX95" s="3">
        <f>(AY94+AY96)/2</f>
        <v>0</v>
      </c>
      <c r="AY95" s="3"/>
      <c r="AZ95" s="3">
        <f>(BA94+BA96)/2</f>
        <v>0</v>
      </c>
      <c r="BA95" s="3"/>
    </row>
    <row r="96" spans="1:53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>
        <f>(AR95+AR97)/2</f>
        <v>0</v>
      </c>
      <c r="AR96" s="3"/>
      <c r="AS96" s="3">
        <f>(AT95+AT97)/2</f>
        <v>0</v>
      </c>
      <c r="AT96" s="3"/>
      <c r="AU96" s="3">
        <f>(AV95+AV97)/2</f>
        <v>0</v>
      </c>
      <c r="AV96" s="3"/>
      <c r="AW96" s="3">
        <f>(AX95+AX97)/2</f>
        <v>0</v>
      </c>
      <c r="AX96" s="3"/>
      <c r="AY96" s="3">
        <f>(AZ95+AZ97)/2</f>
        <v>0</v>
      </c>
      <c r="AZ96" s="3"/>
      <c r="BA96" s="3">
        <v>0</v>
      </c>
    </row>
    <row r="97" spans="1:53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>
        <f>(AS96+AS98)/2</f>
        <v>0</v>
      </c>
      <c r="AS97" s="3"/>
      <c r="AT97" s="3">
        <f>(AU96+AU98)/2</f>
        <v>0</v>
      </c>
      <c r="AU97" s="3"/>
      <c r="AV97" s="3">
        <f>(AW96+AW98)/2</f>
        <v>0</v>
      </c>
      <c r="AW97" s="3"/>
      <c r="AX97" s="3">
        <f>(AY96+AY98)/2</f>
        <v>0</v>
      </c>
      <c r="AY97" s="3"/>
      <c r="AZ97" s="3">
        <f>(BA96+BA98)/2</f>
        <v>0</v>
      </c>
      <c r="BA97" s="3"/>
    </row>
    <row r="98" spans="1:53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>
        <f>(AT97+AT99)/2</f>
        <v>0</v>
      </c>
      <c r="AT98" s="3"/>
      <c r="AU98" s="3">
        <f>(AV97+AV99)/2</f>
        <v>0</v>
      </c>
      <c r="AV98" s="3"/>
      <c r="AW98" s="3">
        <f>(AX97+AX99)/2</f>
        <v>0</v>
      </c>
      <c r="AX98" s="3"/>
      <c r="AY98" s="3">
        <f>(AZ97+AZ99)/2</f>
        <v>0</v>
      </c>
      <c r="AZ98" s="3"/>
      <c r="BA98" s="3">
        <v>0</v>
      </c>
    </row>
    <row r="99" spans="1:53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>
        <f>(AU98+AU100)/2</f>
        <v>0</v>
      </c>
      <c r="AU99" s="3"/>
      <c r="AV99" s="3">
        <f>(AW98+AW100)/2</f>
        <v>0</v>
      </c>
      <c r="AW99" s="3"/>
      <c r="AX99" s="3">
        <f>(AY98+AY100)/2</f>
        <v>0</v>
      </c>
      <c r="AY99" s="3"/>
      <c r="AZ99" s="3">
        <f>(BA98+BA100)/2</f>
        <v>0</v>
      </c>
      <c r="BA99" s="3"/>
    </row>
    <row r="100" spans="1:53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>
        <f>(AV99+AV101)/2</f>
        <v>0</v>
      </c>
      <c r="AV100" s="3"/>
      <c r="AW100" s="3">
        <f>(AX99+AX101)/2</f>
        <v>0</v>
      </c>
      <c r="AX100" s="3"/>
      <c r="AY100" s="3">
        <f>(AZ99+AZ101)/2</f>
        <v>0</v>
      </c>
      <c r="AZ100" s="3"/>
      <c r="BA100" s="3">
        <v>0</v>
      </c>
    </row>
    <row r="101" spans="1:53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>
        <f>(AW100+AW102)/2</f>
        <v>0</v>
      </c>
      <c r="AW101" s="3"/>
      <c r="AX101" s="3">
        <f>(AY100+AY102)/2</f>
        <v>0</v>
      </c>
      <c r="AY101" s="3"/>
      <c r="AZ101" s="3">
        <f>(BA100+BA102)/2</f>
        <v>0</v>
      </c>
      <c r="BA101" s="3"/>
    </row>
    <row r="102" spans="1:53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>
        <f>(AX101+AX103)/2</f>
        <v>0</v>
      </c>
      <c r="AX102" s="3"/>
      <c r="AY102" s="3">
        <f>(AZ101+AZ103)/2</f>
        <v>0</v>
      </c>
      <c r="AZ102" s="3"/>
      <c r="BA102" s="3">
        <v>0</v>
      </c>
    </row>
    <row r="103" spans="1:53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>
        <f>(AY102+AY104)/2</f>
        <v>0</v>
      </c>
      <c r="AY103" s="3"/>
      <c r="AZ103" s="3">
        <f>(BA102+BA104)/2</f>
        <v>0</v>
      </c>
      <c r="BA103" s="3"/>
    </row>
    <row r="104" spans="1:53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>
        <f>(AZ103+AZ105)/2</f>
        <v>0</v>
      </c>
      <c r="AZ104" s="3"/>
      <c r="BA104" s="3">
        <v>0</v>
      </c>
    </row>
    <row r="105" spans="1:53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>
        <f>(BA104+BA106)/2</f>
        <v>0</v>
      </c>
      <c r="BA105" s="3"/>
    </row>
    <row r="106" spans="1:53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>
        <v>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A238-84BE-4242-A3B4-340B1F066234}">
  <dimension ref="A1:BA106"/>
  <sheetViews>
    <sheetView zoomScale="70" zoomScaleNormal="70" workbookViewId="0">
      <selection activeCell="A2" sqref="A2"/>
    </sheetView>
  </sheetViews>
  <sheetFormatPr baseColWidth="10" defaultColWidth="11" defaultRowHeight="16" x14ac:dyDescent="0.2"/>
  <sheetData>
    <row r="1" spans="1:5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</row>
    <row r="2" spans="1:53" x14ac:dyDescent="0.2">
      <c r="A2" s="14" t="s">
        <v>61</v>
      </c>
      <c r="B2" s="8"/>
      <c r="C2" s="9"/>
      <c r="D2" s="9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>
        <f>1.1^52-1</f>
        <v>141.04293198443185</v>
      </c>
    </row>
    <row r="3" spans="1:53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>
        <f>(BA2+BA4)/2+128.1299382</f>
        <v>256.84683063206376</v>
      </c>
      <c r="BA3" s="3"/>
    </row>
    <row r="4" spans="1:53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>
        <f>(AZ3+AZ5)/2+116.3908529</f>
        <v>297.91628988217394</v>
      </c>
      <c r="AZ4" s="3"/>
      <c r="BA4" s="3">
        <f>1.1^50-1</f>
        <v>116.39085287969571</v>
      </c>
    </row>
    <row r="5" spans="1:53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>
        <f>(AY4+AY6)/2+105.7189572</f>
        <v>303.12770870396878</v>
      </c>
      <c r="AY5" s="3"/>
      <c r="AZ5" s="3">
        <f>(BA4+BA6)/2</f>
        <v>106.2040433322841</v>
      </c>
      <c r="BA5" s="3"/>
    </row>
    <row r="6" spans="1:53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>
        <f>(AX5+AX7)/2</f>
        <v>195.76668100651693</v>
      </c>
      <c r="AX6" s="3"/>
      <c r="AY6" s="3">
        <f>(AZ5+AZ7)/2</f>
        <v>96.901213125763576</v>
      </c>
      <c r="AZ6" s="3"/>
      <c r="BA6" s="3">
        <f>1.1^48-1</f>
        <v>96.017233784872474</v>
      </c>
    </row>
    <row r="7" spans="1:53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>
        <f>(AW6+AW8)/2</f>
        <v>138.20699624975305</v>
      </c>
      <c r="AW7" s="3"/>
      <c r="AX7" s="3">
        <f>(AY6+AY8)/2</f>
        <v>88.405653309065087</v>
      </c>
      <c r="AY7" s="3"/>
      <c r="AZ7" s="3">
        <f>(BA6+BA8)/2</f>
        <v>87.598382919243051</v>
      </c>
      <c r="BA7" s="3"/>
    </row>
    <row r="8" spans="1:53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>
        <f>(AV7+AV9)/2</f>
        <v>105.88460523221249</v>
      </c>
      <c r="AV8" s="3"/>
      <c r="AW8" s="3">
        <f>(AX7+AX9)/2</f>
        <v>80.647311492989189</v>
      </c>
      <c r="AX8" s="3"/>
      <c r="AY8" s="3">
        <f>(AZ7+AZ9)/2</f>
        <v>79.910093492366585</v>
      </c>
      <c r="AZ8" s="3"/>
      <c r="BA8" s="3">
        <f>1.1^46-1</f>
        <v>79.179532053613613</v>
      </c>
    </row>
    <row r="9" spans="1:53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>
        <f>(AU8+AU10)/2</f>
        <v>86.488272329830409</v>
      </c>
      <c r="AU9" s="3"/>
      <c r="AV9" s="3">
        <f>(AW8+AW10)/2</f>
        <v>73.56221421467194</v>
      </c>
      <c r="AW9" s="3"/>
      <c r="AX9" s="3">
        <f>(AY8+AY10)/2</f>
        <v>72.888969676913291</v>
      </c>
      <c r="AY9" s="3"/>
      <c r="AZ9" s="3">
        <f>(BA8+BA10)/2</f>
        <v>72.221804065490119</v>
      </c>
      <c r="BA9" s="3"/>
    </row>
    <row r="10" spans="1:53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>
        <f>(AT9+AT11)/2</f>
        <v>73.835703548109592</v>
      </c>
      <c r="AT10" s="3"/>
      <c r="AU10" s="3">
        <f>(AV9+AV11)/2</f>
        <v>67.091939427448338</v>
      </c>
      <c r="AV10" s="3"/>
      <c r="AW10" s="3">
        <f>(AX9+AX11)/2</f>
        <v>66.47711693635469</v>
      </c>
      <c r="AX10" s="3"/>
      <c r="AY10" s="3">
        <f>(AZ9+AZ11)/2</f>
        <v>65.867845861459983</v>
      </c>
      <c r="AZ10" s="3"/>
      <c r="BA10" s="3">
        <f>1.1^44-1</f>
        <v>65.26407607736661</v>
      </c>
    </row>
    <row r="11" spans="1:53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>
        <f>(AS10+AS12)/2</f>
        <v>64.811390582674449</v>
      </c>
      <c r="AS11" s="3"/>
      <c r="AT11" s="3">
        <f>(AU10+AU12)/2</f>
        <v>61.183134766388761</v>
      </c>
      <c r="AU11" s="3"/>
      <c r="AV11" s="3">
        <f>(AW10+AW12)/2</f>
        <v>60.621664640224729</v>
      </c>
      <c r="AW11" s="3"/>
      <c r="AX11" s="3">
        <f>(AY10+AY12)/2</f>
        <v>60.06526419579609</v>
      </c>
      <c r="AY11" s="3"/>
      <c r="AZ11" s="3">
        <f>(BA10+BA12)/2</f>
        <v>59.513887657429834</v>
      </c>
      <c r="BA11" s="3"/>
    </row>
    <row r="12" spans="1:53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>
        <f>(AR11+AR13)/2</f>
        <v>57.835331971936171</v>
      </c>
      <c r="AR12" s="3"/>
      <c r="AS12" s="3">
        <f>(AT11+AT13)/2</f>
        <v>55.787077617239319</v>
      </c>
      <c r="AT12" s="3"/>
      <c r="AU12" s="3">
        <f>(AV11+AV13)/2</f>
        <v>55.274330105329184</v>
      </c>
      <c r="AV12" s="3"/>
      <c r="AW12" s="3">
        <f>(AX11+AX13)/2</f>
        <v>54.766212344094768</v>
      </c>
      <c r="AX12" s="3"/>
      <c r="AY12" s="3">
        <f>(AZ11+AZ13)/2</f>
        <v>54.262682530132196</v>
      </c>
      <c r="AZ12" s="3"/>
      <c r="BA12" s="3">
        <f>1.1^42-1</f>
        <v>53.763699237493057</v>
      </c>
    </row>
    <row r="13" spans="1:53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>
        <f>(AQ12+AQ14)/2</f>
        <v>52.097210227341499</v>
      </c>
      <c r="AQ13" s="3"/>
      <c r="AR13" s="3">
        <f>(AS12+AS14)/2</f>
        <v>50.859273361197886</v>
      </c>
      <c r="AS13" s="3"/>
      <c r="AT13" s="3">
        <f>(AU12+AU14)/2</f>
        <v>50.39102046808987</v>
      </c>
      <c r="AU13" s="3"/>
      <c r="AV13" s="3">
        <f>(AW12+AW14)/2</f>
        <v>49.926995570433647</v>
      </c>
      <c r="AW13" s="3"/>
      <c r="AX13" s="3">
        <f>(AY12+AY14)/2</f>
        <v>49.467160492393447</v>
      </c>
      <c r="AY13" s="3"/>
      <c r="AZ13" s="3">
        <f>(BA12+BA14)/2</f>
        <v>49.011477402834565</v>
      </c>
      <c r="BA13" s="3"/>
    </row>
    <row r="14" spans="1:53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>
        <f>(AP13+AP15)/2</f>
        <v>47.173312871288616</v>
      </c>
      <c r="AP14" s="3"/>
      <c r="AQ14" s="3">
        <f>(AR13+AR15)/2</f>
        <v>46.359088482746827</v>
      </c>
      <c r="AR14" s="3"/>
      <c r="AS14" s="3">
        <f>(AT13+AT15)/2</f>
        <v>45.931469105156452</v>
      </c>
      <c r="AT14" s="3"/>
      <c r="AU14" s="3">
        <f>(AV13+AV15)/2</f>
        <v>45.507710830850556</v>
      </c>
      <c r="AV14" s="3"/>
      <c r="AW14" s="3">
        <f>(AX13+AX15)/2</f>
        <v>45.087778796772525</v>
      </c>
      <c r="AX14" s="3"/>
      <c r="AY14" s="3">
        <f>(AZ13+AZ15)/2</f>
        <v>44.671638454654705</v>
      </c>
      <c r="AZ14" s="3"/>
      <c r="BA14" s="3">
        <f>1.1^40-1</f>
        <v>44.259255568176073</v>
      </c>
    </row>
    <row r="15" spans="1:53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>
        <f>(AO14+AO16)/2</f>
        <v>42.83483996636145</v>
      </c>
      <c r="AO15" s="3"/>
      <c r="AP15" s="3">
        <f>(AQ14+AQ16)/2</f>
        <v>42.249415515235732</v>
      </c>
      <c r="AQ15" s="3"/>
      <c r="AR15" s="3">
        <f>(AS14+AS16)/2</f>
        <v>41.858903604295762</v>
      </c>
      <c r="AS15" s="3"/>
      <c r="AT15" s="3">
        <f>(AU14+AU16)/2</f>
        <v>41.471917742223027</v>
      </c>
      <c r="AU15" s="3"/>
      <c r="AV15" s="3">
        <f>(AW14+AW16)/2</f>
        <v>41.088426091267472</v>
      </c>
      <c r="AW15" s="3"/>
      <c r="AX15" s="3">
        <f>(AY14+AY16)/2</f>
        <v>40.708397101151604</v>
      </c>
      <c r="AY15" s="3"/>
      <c r="AZ15" s="3">
        <f>(BA14+BA16)/2</f>
        <v>40.331799506474844</v>
      </c>
      <c r="BA15" s="3"/>
    </row>
    <row r="16" spans="1:53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>
        <f>(AN15+AN17)/2</f>
        <v>38.951918166191007</v>
      </c>
      <c r="AN16" s="3"/>
      <c r="AO16" s="3">
        <f>(AP15+AP17)/2</f>
        <v>38.496367061434285</v>
      </c>
      <c r="AP16" s="3"/>
      <c r="AQ16" s="3">
        <f>(AR15+AR17)/2</f>
        <v>38.139742547724637</v>
      </c>
      <c r="AR16" s="3"/>
      <c r="AS16" s="3">
        <f>(AT15+AT17)/2</f>
        <v>37.786338103435078</v>
      </c>
      <c r="AT16" s="3"/>
      <c r="AU16" s="3">
        <f>(AV15+AV17)/2</f>
        <v>37.436124653595499</v>
      </c>
      <c r="AV16" s="3"/>
      <c r="AW16" s="3">
        <f>(AX15+AX17)/2</f>
        <v>37.089073385762418</v>
      </c>
      <c r="AX16" s="3"/>
      <c r="AY16" s="3">
        <f>(AZ15+AZ17)/2</f>
        <v>36.745155747648511</v>
      </c>
      <c r="AZ16" s="3"/>
      <c r="BA16" s="3">
        <f>1.1^38-1</f>
        <v>36.404343444773616</v>
      </c>
    </row>
    <row r="17" spans="1:53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>
        <f>(AM16+AM18)/2</f>
        <v>35.445480151051171</v>
      </c>
      <c r="AM17" s="3"/>
      <c r="AN17" s="3">
        <f>(AO16+AO18)/2</f>
        <v>35.068996366020563</v>
      </c>
      <c r="AO17" s="3"/>
      <c r="AP17" s="3">
        <f>(AQ16+AQ18)/2</f>
        <v>34.74331860763283</v>
      </c>
      <c r="AQ17" s="3"/>
      <c r="AR17" s="3">
        <f>(AS16+AS18)/2</f>
        <v>34.42058149115352</v>
      </c>
      <c r="AS17" s="3"/>
      <c r="AT17" s="3">
        <f>(AU16+AU18)/2</f>
        <v>34.100758464647129</v>
      </c>
      <c r="AU17" s="3"/>
      <c r="AV17" s="3">
        <f>(AW16+AW18)/2</f>
        <v>33.783823215923526</v>
      </c>
      <c r="AW17" s="3"/>
      <c r="AX17" s="3">
        <f>(AY16+AY18)/2</f>
        <v>33.469749670373226</v>
      </c>
      <c r="AY17" s="3"/>
      <c r="AZ17" s="3">
        <f>(BA16+BA18)/2</f>
        <v>33.158511988822184</v>
      </c>
      <c r="BA17" s="3"/>
    </row>
    <row r="18" spans="1:53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>
        <f>(AL17+AL19)/2</f>
        <v>32.263087827666922</v>
      </c>
      <c r="AL18" s="3"/>
      <c r="AM18" s="3">
        <f>(AN17+AN19)/2</f>
        <v>31.939042135911336</v>
      </c>
      <c r="AN18" s="3"/>
      <c r="AO18" s="3">
        <f>(AP17+AP19)/2</f>
        <v>31.641625670606839</v>
      </c>
      <c r="AP18" s="3"/>
      <c r="AQ18" s="3">
        <f>(AR17+AR19)/2</f>
        <v>31.346894667541022</v>
      </c>
      <c r="AR18" s="3"/>
      <c r="AS18" s="3">
        <f>(AT17+AT19)/2</f>
        <v>31.054824878871962</v>
      </c>
      <c r="AT18" s="3"/>
      <c r="AU18" s="3">
        <f>(AV17+AV19)/2</f>
        <v>30.765392275698755</v>
      </c>
      <c r="AV18" s="3"/>
      <c r="AW18" s="3">
        <f>(AX17+AX19)/2</f>
        <v>30.478573046084637</v>
      </c>
      <c r="AX18" s="3"/>
      <c r="AY18" s="3">
        <f>(AZ17+AZ19)/2</f>
        <v>30.19434359309794</v>
      </c>
      <c r="AZ18" s="3"/>
      <c r="BA18" s="3">
        <f>1.1^36-1</f>
        <v>29.912680532870748</v>
      </c>
    </row>
    <row r="19" spans="1:53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>
        <f>(AK18+AK20)/2</f>
        <v>29.366737522193933</v>
      </c>
      <c r="AK19" s="3"/>
      <c r="AL19" s="3">
        <f>(AM18+AM20)/2</f>
        <v>29.080695504282666</v>
      </c>
      <c r="AM19" s="3"/>
      <c r="AN19" s="3">
        <f>(AO18+AO20)/2</f>
        <v>28.809087905802109</v>
      </c>
      <c r="AO19" s="3"/>
      <c r="AP19" s="3">
        <f>(AQ18+AQ20)/2</f>
        <v>28.539932733580848</v>
      </c>
      <c r="AQ19" s="3"/>
      <c r="AR19" s="3">
        <f>(AS18+AS20)/2</f>
        <v>28.273207843928525</v>
      </c>
      <c r="AS19" s="3"/>
      <c r="AT19" s="3">
        <f>(AU18+AU20)/2</f>
        <v>28.008891293096795</v>
      </c>
      <c r="AU19" s="3"/>
      <c r="AV19" s="3">
        <f>(AW18+AW20)/2</f>
        <v>27.746961335473983</v>
      </c>
      <c r="AW19" s="3"/>
      <c r="AX19" s="3">
        <f>(AY18+AY20)/2</f>
        <v>27.487396421796049</v>
      </c>
      <c r="AY19" s="3"/>
      <c r="AZ19" s="3">
        <f>(BA18+BA20)/2</f>
        <v>27.230175197373697</v>
      </c>
      <c r="BA19" s="3"/>
    </row>
    <row r="20" spans="1:53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>(AJ19+AJ21)/2</f>
        <v>26.726665403442688</v>
      </c>
      <c r="AJ20" s="3"/>
      <c r="AK20" s="3">
        <f>(AL19+AL21)/2</f>
        <v>26.470387216720944</v>
      </c>
      <c r="AL20" s="3"/>
      <c r="AM20" s="3">
        <f>(AN19+AN21)/2</f>
        <v>26.222348872653992</v>
      </c>
      <c r="AN20" s="3"/>
      <c r="AO20" s="3">
        <f>(AP19+AP21)/2</f>
        <v>25.976550140997382</v>
      </c>
      <c r="AP20" s="3"/>
      <c r="AQ20" s="3">
        <f>(AR19+AR21)/2</f>
        <v>25.732970799620674</v>
      </c>
      <c r="AR20" s="3"/>
      <c r="AS20" s="3">
        <f>(AT19+AT21)/2</f>
        <v>25.491590808985087</v>
      </c>
      <c r="AT20" s="3"/>
      <c r="AU20" s="3">
        <f>(AV19+AV21)/2</f>
        <v>25.252390310494835</v>
      </c>
      <c r="AV20" s="3"/>
      <c r="AW20" s="3">
        <f>(AX19+AX21)/2</f>
        <v>25.015349624863333</v>
      </c>
      <c r="AX20" s="3"/>
      <c r="AY20" s="3">
        <f>(AZ19+AZ21)/2</f>
        <v>24.780449250494161</v>
      </c>
      <c r="AZ20" s="3"/>
      <c r="BA20" s="3">
        <f>1.1^34-1</f>
        <v>24.547669861876649</v>
      </c>
    </row>
    <row r="21" spans="1:53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>
        <f>(AI20+AI22)/2</f>
        <v>24.318161453615573</v>
      </c>
      <c r="AI21" s="3"/>
      <c r="AJ21" s="3">
        <f>(AK20+AK22)/2</f>
        <v>24.086593284691439</v>
      </c>
      <c r="AK21" s="3"/>
      <c r="AL21" s="3">
        <f>(AM20+AM22)/2</f>
        <v>23.860078929159222</v>
      </c>
      <c r="AM21" s="3"/>
      <c r="AN21" s="3">
        <f>(AO20+AO22)/2</f>
        <v>23.635609839505875</v>
      </c>
      <c r="AO21" s="3"/>
      <c r="AP21" s="3">
        <f>(AQ20+AQ22)/2</f>
        <v>23.41316754841392</v>
      </c>
      <c r="AQ21" s="3"/>
      <c r="AR21" s="3">
        <f>(AS20+AS22)/2</f>
        <v>23.192733755312826</v>
      </c>
      <c r="AS21" s="3"/>
      <c r="AT21" s="3">
        <f>(AU20+AU22)/2</f>
        <v>22.97429032487338</v>
      </c>
      <c r="AU21" s="3"/>
      <c r="AV21" s="3">
        <f>(AW20+AW22)/2</f>
        <v>22.757819285515687</v>
      </c>
      <c r="AW21" s="3"/>
      <c r="AX21" s="3">
        <f>(AY20+AY22)/2</f>
        <v>22.543302827930617</v>
      </c>
      <c r="AY21" s="3"/>
      <c r="AZ21" s="3">
        <f>(BA20+BA22)/2</f>
        <v>22.330723303614626</v>
      </c>
      <c r="BA21" s="3"/>
    </row>
    <row r="22" spans="1:53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>
        <f>(AH21+AH23)/2</f>
        <v>22.119895413454998</v>
      </c>
      <c r="AH22" s="3"/>
      <c r="AI22" s="3">
        <f>(AJ21+AJ23)/2</f>
        <v>21.909657503788463</v>
      </c>
      <c r="AJ22" s="3"/>
      <c r="AK22" s="3">
        <f>(AL21+AL23)/2</f>
        <v>21.702799352661934</v>
      </c>
      <c r="AL22" s="3"/>
      <c r="AM22" s="3">
        <f>(AN21+AN23)/2</f>
        <v>21.497808985664456</v>
      </c>
      <c r="AN22" s="3"/>
      <c r="AO22" s="3">
        <f>(AP21+AP23)/2</f>
        <v>21.294669538014364</v>
      </c>
      <c r="AP22" s="3"/>
      <c r="AQ22" s="3">
        <f>(AR21+AR23)/2</f>
        <v>21.093364297207167</v>
      </c>
      <c r="AR22" s="3"/>
      <c r="AS22" s="3">
        <f>(AT21+AT23)/2</f>
        <v>20.893876701640565</v>
      </c>
      <c r="AT22" s="3"/>
      <c r="AU22" s="3">
        <f>(AV21+AV23)/2</f>
        <v>20.696190339251928</v>
      </c>
      <c r="AV22" s="3"/>
      <c r="AW22" s="3">
        <f>(AX21+AX23)/2</f>
        <v>20.500288946168041</v>
      </c>
      <c r="AX22" s="3"/>
      <c r="AY22" s="3">
        <f>(AZ21+AZ23)/2</f>
        <v>20.306156405367073</v>
      </c>
      <c r="AZ22" s="3"/>
      <c r="BA22" s="3">
        <f>1.1^32-1</f>
        <v>20.113776745352599</v>
      </c>
    </row>
    <row r="23" spans="1:53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>
        <f>(AG22+AG24)/2</f>
        <v>20.11300574701276</v>
      </c>
      <c r="AG23" s="3"/>
      <c r="AH23" s="3">
        <f>(AI22+AI24)/2</f>
        <v>19.921629373294422</v>
      </c>
      <c r="AI23" s="3"/>
      <c r="AJ23" s="3">
        <f>(AK22+AK24)/2</f>
        <v>19.732721722885486</v>
      </c>
      <c r="AK23" s="3"/>
      <c r="AL23" s="3">
        <f>(AM22+AM24)/2</f>
        <v>19.545519776164646</v>
      </c>
      <c r="AM23" s="3"/>
      <c r="AN23" s="3">
        <f>(AO22+AO24)/2</f>
        <v>19.360008131823037</v>
      </c>
      <c r="AO23" s="3"/>
      <c r="AP23" s="3">
        <f>(AQ22+AQ24)/2</f>
        <v>19.176171527614809</v>
      </c>
      <c r="AQ23" s="3"/>
      <c r="AR23" s="3">
        <f>(AS22+AS24)/2</f>
        <v>18.993994839101507</v>
      </c>
      <c r="AS23" s="3"/>
      <c r="AT23" s="3">
        <f>(AU22+AU24)/2</f>
        <v>18.81346307840775</v>
      </c>
      <c r="AU23" s="3"/>
      <c r="AV23" s="3">
        <f>(AW22+AW24)/2</f>
        <v>18.634561392988168</v>
      </c>
      <c r="AW23" s="3"/>
      <c r="AX23" s="3">
        <f>(AY22+AY24)/2</f>
        <v>18.457275064405465</v>
      </c>
      <c r="AY23" s="3"/>
      <c r="AZ23" s="3">
        <f>(BA22+BA24)/2</f>
        <v>18.28158950711952</v>
      </c>
      <c r="BA23" s="3"/>
    </row>
    <row r="24" spans="1:53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>
        <f>(AF23+AF25)/2</f>
        <v>18.280576538394989</v>
      </c>
      <c r="AF24" s="3"/>
      <c r="AG24" s="3">
        <f>(AH23+AH25)/2</f>
        <v>18.106116080570523</v>
      </c>
      <c r="AH24" s="3"/>
      <c r="AI24" s="3">
        <f>(AJ23+AJ25)/2</f>
        <v>17.933601242800378</v>
      </c>
      <c r="AJ24" s="3"/>
      <c r="AK24" s="3">
        <f>(AL23+AL25)/2</f>
        <v>17.762644093109035</v>
      </c>
      <c r="AL24" s="3"/>
      <c r="AM24" s="3">
        <f>(AN23+AN25)/2</f>
        <v>17.593230566664836</v>
      </c>
      <c r="AN24" s="3"/>
      <c r="AO24" s="3">
        <f>(AP23+AP25)/2</f>
        <v>17.425346725631705</v>
      </c>
      <c r="AP24" s="3"/>
      <c r="AQ24" s="3">
        <f>(AR23+AR25)/2</f>
        <v>17.258978758022451</v>
      </c>
      <c r="AR24" s="3"/>
      <c r="AS24" s="3">
        <f>(AT23+AT25)/2</f>
        <v>17.09411297656245</v>
      </c>
      <c r="AT24" s="3"/>
      <c r="AU24" s="3">
        <f>(AV23+AV25)/2</f>
        <v>16.930735817563573</v>
      </c>
      <c r="AV24" s="3"/>
      <c r="AW24" s="3">
        <f>(AX23+AX25)/2</f>
        <v>16.768833839808295</v>
      </c>
      <c r="AX24" s="3"/>
      <c r="AY24" s="3">
        <f>(AZ23+AZ25)/2</f>
        <v>16.608393723443861</v>
      </c>
      <c r="AZ24" s="3"/>
      <c r="BA24" s="3">
        <f>1.1^30-1</f>
        <v>16.449402268886445</v>
      </c>
    </row>
    <row r="25" spans="1:53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>
        <f>(AE24+AE26)/2</f>
        <v>16.607314219364362</v>
      </c>
      <c r="AE25" s="3"/>
      <c r="AF25" s="3">
        <f>(AG24+AG26)/2</f>
        <v>16.448147329777214</v>
      </c>
      <c r="AG25" s="3"/>
      <c r="AH25" s="3">
        <f>(AI24+AI26)/2</f>
        <v>16.290602787846627</v>
      </c>
      <c r="AI25" s="3"/>
      <c r="AJ25" s="3">
        <f>(AK24+AK26)/2</f>
        <v>16.134480762715274</v>
      </c>
      <c r="AK25" s="3"/>
      <c r="AL25" s="3">
        <f>(AM24+AM26)/2</f>
        <v>15.979768410053424</v>
      </c>
      <c r="AM25" s="3"/>
      <c r="AN25" s="3">
        <f>(AO24+AO26)/2</f>
        <v>15.826453001506639</v>
      </c>
      <c r="AO25" s="3"/>
      <c r="AP25" s="3">
        <f>(AQ24+AQ26)/2</f>
        <v>15.674521923648602</v>
      </c>
      <c r="AQ25" s="3"/>
      <c r="AR25" s="3">
        <f>(AS24+AS26)/2</f>
        <v>15.523962676943393</v>
      </c>
      <c r="AS25" s="3"/>
      <c r="AT25" s="3">
        <f>(AU24+AU26)/2</f>
        <v>15.374762874717147</v>
      </c>
      <c r="AU25" s="3"/>
      <c r="AV25" s="3">
        <f>(AW24+AW26)/2</f>
        <v>15.226910242138981</v>
      </c>
      <c r="AW25" s="3"/>
      <c r="AX25" s="3">
        <f>(AY24+AY26)/2</f>
        <v>15.080392615211128</v>
      </c>
      <c r="AY25" s="3"/>
      <c r="AZ25" s="3">
        <f>(BA24+BA26)/2</f>
        <v>14.935197939768198</v>
      </c>
      <c r="BA25" s="3"/>
    </row>
    <row r="26" spans="1:53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>
        <f>(AD25+AD27)/2</f>
        <v>15.079329568305642</v>
      </c>
      <c r="AD26" s="3"/>
      <c r="AE26" s="3">
        <f>(AF25+AF27)/2</f>
        <v>14.934051900333735</v>
      </c>
      <c r="AF26" s="3"/>
      <c r="AG26" s="3">
        <f>(AH25+AH27)/2</f>
        <v>14.790178578983902</v>
      </c>
      <c r="AH26" s="3"/>
      <c r="AI26" s="3">
        <f>(AJ25+AJ27)/2</f>
        <v>14.647604332892874</v>
      </c>
      <c r="AJ26" s="3"/>
      <c r="AK26" s="3">
        <f>(AL25+AL27)/2</f>
        <v>14.506317432321515</v>
      </c>
      <c r="AL26" s="3"/>
      <c r="AM26" s="3">
        <f>(AN25+AN27)/2</f>
        <v>14.366306253442012</v>
      </c>
      <c r="AN26" s="3"/>
      <c r="AO26" s="3">
        <f>(AP25+AP27)/2</f>
        <v>14.227559277381573</v>
      </c>
      <c r="AP26" s="3"/>
      <c r="AQ26" s="3">
        <f>(AR25+AR27)/2</f>
        <v>14.090065089274752</v>
      </c>
      <c r="AR26" s="3"/>
      <c r="AS26" s="3">
        <f>(AT25+AT27)/2</f>
        <v>13.953812377324336</v>
      </c>
      <c r="AT26" s="3"/>
      <c r="AU26" s="3">
        <f>(AV25+AV27)/2</f>
        <v>13.818789931870722</v>
      </c>
      <c r="AV26" s="3"/>
      <c r="AW26" s="3">
        <f>(AX25+AX27)/2</f>
        <v>13.684986644469666</v>
      </c>
      <c r="AX26" s="3"/>
      <c r="AY26" s="3">
        <f>(AZ25+AZ27)/2</f>
        <v>13.552391506978395</v>
      </c>
      <c r="AZ26" s="3"/>
      <c r="BA26" s="3">
        <f>1.1^28-1</f>
        <v>13.420993610649951</v>
      </c>
    </row>
    <row r="27" spans="1:53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>
        <f>(AC26+AC28)/2</f>
        <v>13.683977236036229</v>
      </c>
      <c r="AC27" s="3"/>
      <c r="AD27" s="3">
        <f>(AE26+AE28)/2</f>
        <v>13.551344917246922</v>
      </c>
      <c r="AE27" s="3"/>
      <c r="AF27" s="3">
        <f>(AG26+AG28)/2</f>
        <v>13.419956470890256</v>
      </c>
      <c r="AG27" s="3"/>
      <c r="AH27" s="3">
        <f>(AI26+AI28)/2</f>
        <v>13.289754370121177</v>
      </c>
      <c r="AI27" s="3"/>
      <c r="AJ27" s="3">
        <f>(AK26+AK28)/2</f>
        <v>13.160727903070473</v>
      </c>
      <c r="AK27" s="3"/>
      <c r="AL27" s="3">
        <f>(AM26+AM28)/2</f>
        <v>13.032866454589605</v>
      </c>
      <c r="AM27" s="3"/>
      <c r="AN27" s="3">
        <f>(AO26+AO28)/2</f>
        <v>12.906159505377387</v>
      </c>
      <c r="AO27" s="3"/>
      <c r="AP27" s="3">
        <f>(AQ26+AQ28)/2</f>
        <v>12.780596631114545</v>
      </c>
      <c r="AQ27" s="3"/>
      <c r="AR27" s="3">
        <f>(AS26+AS28)/2</f>
        <v>12.656167501606109</v>
      </c>
      <c r="AS27" s="3"/>
      <c r="AT27" s="3">
        <f>(AU26+AU28)/2</f>
        <v>12.532861879931527</v>
      </c>
      <c r="AU27" s="3"/>
      <c r="AV27" s="3">
        <f>(AW26+AW28)/2</f>
        <v>12.410669621602462</v>
      </c>
      <c r="AW27" s="3"/>
      <c r="AX27" s="3">
        <f>(AY26+AY28)/2</f>
        <v>12.289580673728203</v>
      </c>
      <c r="AY27" s="3"/>
      <c r="AZ27" s="3">
        <f>(BA26+BA28)/2</f>
        <v>12.169585074188591</v>
      </c>
      <c r="BA27" s="3"/>
    </row>
    <row r="28" spans="1:53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>
        <f>(AB27+AB29)/2</f>
        <v>12.40972850176288</v>
      </c>
      <c r="AB28" s="3"/>
      <c r="AC28" s="3">
        <f>(AD27+AD29)/2</f>
        <v>12.288624903766816</v>
      </c>
      <c r="AD28" s="3"/>
      <c r="AE28" s="3">
        <f>(AF27+AF29)/2</f>
        <v>12.16863793416011</v>
      </c>
      <c r="AF28" s="3"/>
      <c r="AG28" s="3">
        <f>(AH27+AH29)/2</f>
        <v>12.049734362796611</v>
      </c>
      <c r="AH28" s="3"/>
      <c r="AI28" s="3">
        <f>(AJ27+AJ29)/2</f>
        <v>11.931904407349482</v>
      </c>
      <c r="AJ28" s="3"/>
      <c r="AK28" s="3">
        <f>(AL27+AL29)/2</f>
        <v>11.815138373819433</v>
      </c>
      <c r="AL28" s="3"/>
      <c r="AM28" s="3">
        <f>(AN27+AN29)/2</f>
        <v>11.699426655737199</v>
      </c>
      <c r="AN28" s="3"/>
      <c r="AO28" s="3">
        <f>(AP27+AP29)/2</f>
        <v>11.5847597333732</v>
      </c>
      <c r="AP28" s="3"/>
      <c r="AQ28" s="3">
        <f>(AR27+AR29)/2</f>
        <v>11.471128172954339</v>
      </c>
      <c r="AR28" s="3"/>
      <c r="AS28" s="3">
        <f>(AT27+AT29)/2</f>
        <v>11.358522625887881</v>
      </c>
      <c r="AT28" s="3"/>
      <c r="AU28" s="3">
        <f>(AV27+AV29)/2</f>
        <v>11.246933827992331</v>
      </c>
      <c r="AV28" s="3"/>
      <c r="AW28" s="3">
        <f>(AX27+AX29)/2</f>
        <v>11.136352598735259</v>
      </c>
      <c r="AX28" s="3"/>
      <c r="AY28" s="3">
        <f>(AZ27+AZ29)/2</f>
        <v>11.026769840478011</v>
      </c>
      <c r="AZ28" s="3"/>
      <c r="BA28" s="3">
        <f>1.1^26-1</f>
        <v>10.918176537727231</v>
      </c>
    </row>
    <row r="29" spans="1:53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>
        <f>(AA28+AA30)/2</f>
        <v>11.246064724519941</v>
      </c>
      <c r="AA29" s="3"/>
      <c r="AB29" s="3">
        <f>(AC28+AC30)/2</f>
        <v>11.13547976748953</v>
      </c>
      <c r="AC29" s="3"/>
      <c r="AD29" s="3">
        <f>(AE28+AE30)/2</f>
        <v>11.025904890286711</v>
      </c>
      <c r="AE29" s="3"/>
      <c r="AF29" s="3">
        <f>(AG28+AG30)/2</f>
        <v>10.917319397429964</v>
      </c>
      <c r="AG29" s="3"/>
      <c r="AH29" s="3">
        <f>(AI28+AI30)/2</f>
        <v>10.809714355472046</v>
      </c>
      <c r="AI29" s="3"/>
      <c r="AJ29" s="3">
        <f>(AK28+AK30)/2</f>
        <v>10.70308091162849</v>
      </c>
      <c r="AK29" s="3"/>
      <c r="AL29" s="3">
        <f>(AM28+AM30)/2</f>
        <v>10.59741029304926</v>
      </c>
      <c r="AM29" s="3"/>
      <c r="AN29" s="3">
        <f>(AO28+AO30)/2</f>
        <v>10.492693806097012</v>
      </c>
      <c r="AO29" s="3"/>
      <c r="AP29" s="3">
        <f>(AQ28+AQ30)/2</f>
        <v>10.388922835631854</v>
      </c>
      <c r="AQ29" s="3"/>
      <c r="AR29" s="3">
        <f>(AS28+AS30)/2</f>
        <v>10.286088844302569</v>
      </c>
      <c r="AS29" s="3"/>
      <c r="AT29" s="4">
        <f>(AU28+AU30)/2</f>
        <v>10.184183371844235</v>
      </c>
      <c r="AU29" s="4"/>
      <c r="AV29" s="4">
        <f>(AW28+AW30)/2</f>
        <v>10.0831980343822</v>
      </c>
      <c r="AW29" s="4"/>
      <c r="AX29" s="4">
        <f>(AY28+AY30)/2</f>
        <v>9.9831245237423154</v>
      </c>
      <c r="AY29" s="4"/>
      <c r="AZ29" s="4">
        <f>(BA28+BA30)/2</f>
        <v>9.8839546067674284</v>
      </c>
      <c r="BA29" s="4"/>
    </row>
    <row r="30" spans="1:53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f>(Z29+Z31)/2</f>
        <v>10.183384878369839</v>
      </c>
      <c r="Z30" s="3"/>
      <c r="AA30" s="3">
        <f>(AB29+AB31)/2</f>
        <v>10.082400947277003</v>
      </c>
      <c r="AB30" s="3"/>
      <c r="AC30" s="3">
        <f>(AD29+AD31)/2</f>
        <v>9.9823346312122432</v>
      </c>
      <c r="AD30" s="3"/>
      <c r="AE30" s="3">
        <f>(AF29+AF31)/2</f>
        <v>9.8831718464133136</v>
      </c>
      <c r="AF30" s="3"/>
      <c r="AG30" s="3">
        <f>(AH29+AH31)/2</f>
        <v>9.7849044320633141</v>
      </c>
      <c r="AH30" s="3"/>
      <c r="AI30" s="3">
        <f>(AJ29+AJ31)/2</f>
        <v>9.6875243035946124</v>
      </c>
      <c r="AJ30" s="3"/>
      <c r="AK30" s="3">
        <f>(AL29+AL31)/2</f>
        <v>9.5910234494375466</v>
      </c>
      <c r="AL30" s="3"/>
      <c r="AM30" s="3">
        <f>(AN29+AN31)/2</f>
        <v>9.4953939303613204</v>
      </c>
      <c r="AN30" s="3"/>
      <c r="AO30" s="3">
        <f>(AP29+AP31)/2</f>
        <v>9.4006278788208242</v>
      </c>
      <c r="AP30" s="3"/>
      <c r="AQ30" s="3">
        <f>(AR29+AR31)/2</f>
        <v>9.3067174983093697</v>
      </c>
      <c r="AR30" s="3"/>
      <c r="AS30" s="3">
        <f>(AT29+AT31)/2</f>
        <v>9.2136550627172547</v>
      </c>
      <c r="AT30" s="4"/>
      <c r="AU30" s="4">
        <f>(AV29+AV31)/2</f>
        <v>9.1214329156961398</v>
      </c>
      <c r="AV30" s="4"/>
      <c r="AW30" s="4">
        <f>(AX29+AX31)/2</f>
        <v>9.0300434700291383</v>
      </c>
      <c r="AX30" s="4"/>
      <c r="AY30" s="4">
        <f>(AZ29+AZ31)/2</f>
        <v>8.9394792070066185</v>
      </c>
      <c r="AZ30" s="4"/>
      <c r="BA30" s="3">
        <f>1.1^24-1</f>
        <v>8.8497326758076262</v>
      </c>
    </row>
    <row r="31" spans="1:53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f>(Y30+Y32)/2</f>
        <v>9.2129235784818881</v>
      </c>
      <c r="Y31" s="3"/>
      <c r="Z31" s="3">
        <f>(AA30+AA32)/2</f>
        <v>9.1207050322197354</v>
      </c>
      <c r="AA31" s="3"/>
      <c r="AB31" s="3">
        <f>(AC30+AC32)/2</f>
        <v>9.0293221270644768</v>
      </c>
      <c r="AC31" s="3"/>
      <c r="AD31" s="3">
        <f>(AE30+AE32)/2</f>
        <v>8.9387643721377774</v>
      </c>
      <c r="AE31" s="3"/>
      <c r="AF31" s="3">
        <f>(AG30+AG32)/2</f>
        <v>8.8490242953966636</v>
      </c>
      <c r="AG31" s="3"/>
      <c r="AH31" s="3">
        <f>(AI30+AI32)/2</f>
        <v>8.7600945086545838</v>
      </c>
      <c r="AI31" s="3"/>
      <c r="AJ31" s="3">
        <f>(AK30+AK32)/2</f>
        <v>8.6719676955607348</v>
      </c>
      <c r="AK31" s="3"/>
      <c r="AL31" s="3">
        <f>(AM30+AM32)/2</f>
        <v>8.5846366058258337</v>
      </c>
      <c r="AM31" s="3"/>
      <c r="AN31" s="3">
        <f>(AO30+AO32)/2</f>
        <v>8.4980940546256285</v>
      </c>
      <c r="AO31" s="3"/>
      <c r="AP31" s="3">
        <f>(AQ30+AQ32)/2</f>
        <v>8.4123329220097958</v>
      </c>
      <c r="AQ31" s="3"/>
      <c r="AR31" s="3">
        <f>(AS30+AS32)/2</f>
        <v>8.3273461523161707</v>
      </c>
      <c r="AS31" s="3"/>
      <c r="AT31" s="3">
        <f>(AU30+AU32)/2</f>
        <v>8.2431267535902748</v>
      </c>
      <c r="AU31" s="3"/>
      <c r="AV31" s="3">
        <f>(AW30+AW32)/2</f>
        <v>8.1596677970100799</v>
      </c>
      <c r="AW31" s="3"/>
      <c r="AX31" s="3">
        <f>(AY30+AY32)/2</f>
        <v>8.0769624163159612</v>
      </c>
      <c r="AY31" s="3"/>
      <c r="AZ31" s="3">
        <f>(BA30+BA32)/2</f>
        <v>7.9950038072458076</v>
      </c>
      <c r="BA31" s="3"/>
    </row>
    <row r="32" spans="1:53" s="2" customForma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f>(X31+X33)/2</f>
        <v>8.3266775985268691</v>
      </c>
      <c r="X32" s="3"/>
      <c r="Y32" s="3">
        <f>(Z31+Z33)/2</f>
        <v>8.242462278593937</v>
      </c>
      <c r="Z32" s="3"/>
      <c r="AA32" s="3">
        <f>(AB31+AB33)/2</f>
        <v>8.1590091171624692</v>
      </c>
      <c r="AB32" s="3"/>
      <c r="AC32" s="3">
        <f>(AD31+AD33)/2</f>
        <v>8.0763096229167104</v>
      </c>
      <c r="AD32" s="3"/>
      <c r="AE32" s="3">
        <f>(AF31+AF33)/2</f>
        <v>7.9943568978622412</v>
      </c>
      <c r="AF32" s="3"/>
      <c r="AG32" s="3">
        <f>(AH31+AH33)/2</f>
        <v>7.9131441587300113</v>
      </c>
      <c r="AH32" s="3"/>
      <c r="AI32" s="3">
        <f>(AJ31+AJ33)/2</f>
        <v>7.8326647137145544</v>
      </c>
      <c r="AJ32" s="3"/>
      <c r="AK32" s="3">
        <f>(AL31+AL33)/2</f>
        <v>7.7529119416839212</v>
      </c>
      <c r="AL32" s="3"/>
      <c r="AM32" s="3">
        <f>(AN31+AN33)/2</f>
        <v>7.673879281290346</v>
      </c>
      <c r="AN32" s="3"/>
      <c r="AO32" s="3">
        <f>(AP31+AP33)/2</f>
        <v>7.5955602304304328</v>
      </c>
      <c r="AP32" s="3"/>
      <c r="AQ32" s="3">
        <f>(AR31+AR33)/2</f>
        <v>7.517948345710221</v>
      </c>
      <c r="AR32" s="3"/>
      <c r="AS32" s="3">
        <f>(AT31+AT33)/2</f>
        <v>7.441037241915085</v>
      </c>
      <c r="AT32" s="3"/>
      <c r="AU32" s="3">
        <f>(AV31+AV33)/2</f>
        <v>7.3648205914844116</v>
      </c>
      <c r="AV32" s="3"/>
      <c r="AW32" s="3">
        <f>(AX31+AX33)/2</f>
        <v>7.2892921239910216</v>
      </c>
      <c r="AX32" s="3"/>
      <c r="AY32" s="3">
        <f>(AZ31+AZ33)/2</f>
        <v>7.214445625625304</v>
      </c>
      <c r="AZ32" s="3"/>
      <c r="BA32" s="3">
        <f>1.1^22-1</f>
        <v>7.140274938683989</v>
      </c>
    </row>
    <row r="33" spans="1:53" s="2" customForma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>
        <f>(W32+W34)/2</f>
        <v>7.5173397842228438</v>
      </c>
      <c r="W33" s="3"/>
      <c r="X33" s="3">
        <f>(Y32+Y34)/2</f>
        <v>7.4404316185718491</v>
      </c>
      <c r="Y33" s="3"/>
      <c r="Z33" s="3">
        <f>(AA32+AA34)/2</f>
        <v>7.3642195249681368</v>
      </c>
      <c r="AA33" s="3"/>
      <c r="AB33" s="3">
        <f>(AC32+AC34)/2</f>
        <v>7.2886961072604599</v>
      </c>
      <c r="AC33" s="3"/>
      <c r="AD33" s="3">
        <f>(AE32+AE34)/2</f>
        <v>7.2138548736956416</v>
      </c>
      <c r="AE33" s="3"/>
      <c r="AF33" s="3">
        <f>(AG32+AG34)/2</f>
        <v>7.1396895003278189</v>
      </c>
      <c r="AG33" s="3"/>
      <c r="AH33" s="3">
        <f>(AI32+AI34)/2</f>
        <v>7.0661938088054388</v>
      </c>
      <c r="AI33" s="3"/>
      <c r="AJ33" s="3">
        <f>(AK32+AK34)/2</f>
        <v>6.9933617318683741</v>
      </c>
      <c r="AK33" s="3"/>
      <c r="AL33" s="3">
        <f>(AM32+AM34)/2</f>
        <v>6.9211872775420096</v>
      </c>
      <c r="AM33" s="3"/>
      <c r="AN33" s="3">
        <f>(AO32+AO34)/2</f>
        <v>6.8496645079550635</v>
      </c>
      <c r="AO33" s="3"/>
      <c r="AP33" s="3">
        <f>(AQ32+AQ34)/2</f>
        <v>6.778787538851069</v>
      </c>
      <c r="AQ33" s="3"/>
      <c r="AR33" s="3">
        <f>(AS32+AS34)/2</f>
        <v>6.7085505391042712</v>
      </c>
      <c r="AS33" s="3"/>
      <c r="AT33" s="3">
        <f>(AU32+AU34)/2</f>
        <v>6.638947730239896</v>
      </c>
      <c r="AU33" s="3"/>
      <c r="AV33" s="3">
        <f>(AW32+AW34)/2</f>
        <v>6.5699733859587424</v>
      </c>
      <c r="AW33" s="3"/>
      <c r="AX33" s="3">
        <f>(AY32+AY34)/2</f>
        <v>6.5016218316660828</v>
      </c>
      <c r="AY33" s="3"/>
      <c r="AZ33" s="3">
        <f>(BA32+BA34)/2</f>
        <v>6.4338874440047995</v>
      </c>
      <c r="BA33" s="3"/>
    </row>
    <row r="34" spans="1:53" s="2" customForma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>
        <f>(V33+V35)/2</f>
        <v>6.7782398238293844</v>
      </c>
      <c r="V34" s="3"/>
      <c r="W34" s="3">
        <f>(X33+X35)/2</f>
        <v>6.7080019699188185</v>
      </c>
      <c r="X34" s="3"/>
      <c r="Y34" s="3">
        <f>(Z33+Z35)/2</f>
        <v>6.6384009585497612</v>
      </c>
      <c r="Z34" s="3"/>
      <c r="AA34" s="3">
        <f>(AB33+AB35)/2</f>
        <v>6.5694299327738044</v>
      </c>
      <c r="AB34" s="3"/>
      <c r="AC34" s="3">
        <f>(AD33+AD35)/2</f>
        <v>6.5010825916042094</v>
      </c>
      <c r="AD34" s="3"/>
      <c r="AE34" s="3">
        <f>(AF33+AF35)/2</f>
        <v>6.433352849529042</v>
      </c>
      <c r="AF34" s="3"/>
      <c r="AG34" s="3">
        <f>(AH33+AH35)/2</f>
        <v>6.3662348419256274</v>
      </c>
      <c r="AH34" s="3"/>
      <c r="AI34" s="3">
        <f>(AJ33+AJ35)/2</f>
        <v>6.2997229038963241</v>
      </c>
      <c r="AJ34" s="3"/>
      <c r="AK34" s="3">
        <f>(AL33+AL35)/2</f>
        <v>6.233811522052827</v>
      </c>
      <c r="AL34" s="3"/>
      <c r="AM34" s="3">
        <f>(AN33+AN35)/2</f>
        <v>6.1684952737936731</v>
      </c>
      <c r="AN34" s="3"/>
      <c r="AO34" s="3">
        <f>(AP33+AP35)/2</f>
        <v>6.1037687854796943</v>
      </c>
      <c r="AP34" s="3"/>
      <c r="AQ34" s="3">
        <f>(AR33+AR35)/2</f>
        <v>6.039626731991917</v>
      </c>
      <c r="AR34" s="3"/>
      <c r="AS34" s="3">
        <f>(AT33+AT35)/2</f>
        <v>5.9760638362934584</v>
      </c>
      <c r="AT34" s="3"/>
      <c r="AU34" s="3">
        <f>(AV33+AV35)/2</f>
        <v>5.9130748689953805</v>
      </c>
      <c r="AV34" s="3"/>
      <c r="AW34" s="3">
        <f>(AX33+AX35)/2</f>
        <v>5.8506546479264632</v>
      </c>
      <c r="AX34" s="3"/>
      <c r="AY34" s="3">
        <f>(AZ33+AZ35)/2</f>
        <v>5.7887980377068615</v>
      </c>
      <c r="AZ34" s="3"/>
      <c r="BA34" s="3">
        <f>1.1^20-1</f>
        <v>5.7274999493256091</v>
      </c>
    </row>
    <row r="35" spans="1:53" s="2" customForma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f>(U34+U36)/2</f>
        <v>6.1032916637275481</v>
      </c>
      <c r="U35" s="3"/>
      <c r="V35" s="3">
        <f>(W34+W36)/2</f>
        <v>6.0391398634359241</v>
      </c>
      <c r="W35" s="3"/>
      <c r="X35" s="3">
        <f>(Y34+Y36)/2</f>
        <v>5.9755723212657879</v>
      </c>
      <c r="Y35" s="3"/>
      <c r="Z35" s="3">
        <f>(AA34+AA36)/2</f>
        <v>5.9125823921313856</v>
      </c>
      <c r="AA35" s="3"/>
      <c r="AB35" s="3">
        <f>(AC34+AC36)/2</f>
        <v>5.850163758287148</v>
      </c>
      <c r="AC35" s="3"/>
      <c r="AD35" s="3">
        <f>(AE34+AE36)/2</f>
        <v>5.7883103095127764</v>
      </c>
      <c r="AE35" s="3"/>
      <c r="AF35" s="3">
        <f>(AG34+AG36)/2</f>
        <v>5.727016198730265</v>
      </c>
      <c r="AG35" s="3"/>
      <c r="AH35" s="3">
        <f>(AI34+AI36)/2</f>
        <v>5.666275875045816</v>
      </c>
      <c r="AI35" s="3"/>
      <c r="AJ35" s="3">
        <f>(AK34+AK36)/2</f>
        <v>5.6060840759242749</v>
      </c>
      <c r="AK35" s="3"/>
      <c r="AL35" s="3">
        <f>(AM34+AM36)/2</f>
        <v>5.5464357665636435</v>
      </c>
      <c r="AM35" s="3"/>
      <c r="AN35" s="3">
        <f>(AO34+AO36)/2</f>
        <v>5.4873260396322827</v>
      </c>
      <c r="AO35" s="3"/>
      <c r="AP35" s="3">
        <f>(AQ34+AQ36)/2</f>
        <v>5.4287500321083204</v>
      </c>
      <c r="AQ35" s="3"/>
      <c r="AR35" s="3">
        <f>(AS34+AS36)/2</f>
        <v>5.3707029248795628</v>
      </c>
      <c r="AS35" s="3"/>
      <c r="AT35" s="3">
        <f>(AU34+AU36)/2</f>
        <v>5.3131799423470207</v>
      </c>
      <c r="AU35" s="3"/>
      <c r="AV35" s="3">
        <f>(AW34+AW36)/2</f>
        <v>5.2561763520320177</v>
      </c>
      <c r="AW35" s="3"/>
      <c r="AX35" s="3">
        <f>(AY34+AY36)/2</f>
        <v>5.1996874641868445</v>
      </c>
      <c r="AY35" s="3"/>
      <c r="AZ35" s="3">
        <f>(BA34+BA36)/2</f>
        <v>5.1437086314089235</v>
      </c>
      <c r="BA35" s="3"/>
    </row>
    <row r="36" spans="1:53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f>(T35+T37)/2</f>
        <v>5.4869474630989004</v>
      </c>
      <c r="T36" s="3"/>
      <c r="U36" s="3">
        <f>(V35+V37)/2</f>
        <v>5.4283435036257117</v>
      </c>
      <c r="V36" s="3"/>
      <c r="W36" s="3">
        <f>(X35+X37)/2</f>
        <v>5.3702777569530298</v>
      </c>
      <c r="X36" s="3"/>
      <c r="Y36" s="3">
        <f>(Z35+Z37)/2</f>
        <v>5.3127436839818145</v>
      </c>
      <c r="Z36" s="3"/>
      <c r="AA36" s="3">
        <f>(AB35+AB37)/2</f>
        <v>5.2557348514889668</v>
      </c>
      <c r="AB36" s="3"/>
      <c r="AC36" s="3">
        <f>(AD35+AD37)/2</f>
        <v>5.1992449249700865</v>
      </c>
      <c r="AD36" s="3"/>
      <c r="AE36" s="3">
        <f>(AF35+AF37)/2</f>
        <v>5.1432677694965108</v>
      </c>
      <c r="AF36" s="3"/>
      <c r="AG36" s="3">
        <f>(AH35+AH37)/2</f>
        <v>5.0877975555349035</v>
      </c>
      <c r="AH36" s="3"/>
      <c r="AI36" s="3">
        <f>(AJ35+AJ37)/2</f>
        <v>5.0328288461953079</v>
      </c>
      <c r="AJ36" s="3"/>
      <c r="AK36" s="3">
        <f>(AL35+AL37)/2</f>
        <v>4.9783566297957229</v>
      </c>
      <c r="AL36" s="3"/>
      <c r="AM36" s="3">
        <f>(AN35+AN37)/2</f>
        <v>4.9243762593336129</v>
      </c>
      <c r="AN36" s="3"/>
      <c r="AO36" s="3">
        <f>(AP35+AP37)/2</f>
        <v>4.8708832937848712</v>
      </c>
      <c r="AP36" s="3"/>
      <c r="AQ36" s="3">
        <f>(AR35+AR37)/2</f>
        <v>4.8178733322247247</v>
      </c>
      <c r="AR36" s="3"/>
      <c r="AS36" s="3">
        <f>(AT35+AT37)/2</f>
        <v>4.7653420134656672</v>
      </c>
      <c r="AT36" s="3"/>
      <c r="AU36" s="3">
        <f>(AV35+AV37)/2</f>
        <v>4.713285015698661</v>
      </c>
      <c r="AV36" s="3"/>
      <c r="AW36" s="3">
        <f>(AX35+AX37)/2</f>
        <v>4.6616980561375723</v>
      </c>
      <c r="AX36" s="3"/>
      <c r="AY36" s="3">
        <f>(AZ35+AZ37)/2</f>
        <v>4.6105768906668265</v>
      </c>
      <c r="AZ36" s="3"/>
      <c r="BA36" s="3">
        <f>1.1^18-1</f>
        <v>4.5599173134922379</v>
      </c>
    </row>
    <row r="37" spans="1:53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>
        <f>(S36+S38)/2</f>
        <v>4.9241578442339859</v>
      </c>
      <c r="S37" s="3"/>
      <c r="T37" s="3">
        <f>(U36+U38)/2</f>
        <v>4.8706032624702518</v>
      </c>
      <c r="U37" s="3"/>
      <c r="V37" s="3">
        <f>(W36+W38)/2</f>
        <v>4.8175471438155002</v>
      </c>
      <c r="W37" s="3"/>
      <c r="X37" s="3">
        <f>(Y36+Y38)/2</f>
        <v>4.7649831926402717</v>
      </c>
      <c r="Y37" s="3"/>
      <c r="Z37" s="3">
        <f>(AA36+AA38)/2</f>
        <v>4.7129049758322443</v>
      </c>
      <c r="AA37" s="3"/>
      <c r="AB37" s="3">
        <f>(AC36+AC38)/2</f>
        <v>4.6613059446907856</v>
      </c>
      <c r="AC37" s="3"/>
      <c r="AD37" s="3">
        <f>(AE36+AE38)/2</f>
        <v>4.6101795404273958</v>
      </c>
      <c r="AE37" s="3"/>
      <c r="AF37" s="3">
        <f>(AG36+AG38)/2</f>
        <v>4.5595193402627565</v>
      </c>
      <c r="AG37" s="3"/>
      <c r="AH37" s="3">
        <f>(AI36+AI38)/2</f>
        <v>4.5093192360239902</v>
      </c>
      <c r="AI37" s="3"/>
      <c r="AJ37" s="3">
        <f>(AK36+AK38)/2</f>
        <v>4.4595736164663418</v>
      </c>
      <c r="AK37" s="3"/>
      <c r="AL37" s="3">
        <f>(AM36+AM38)/2</f>
        <v>4.4102774930278033</v>
      </c>
      <c r="AM37" s="3"/>
      <c r="AN37" s="3">
        <f>(AO36+AO38)/2</f>
        <v>4.361426479034944</v>
      </c>
      <c r="AO37" s="3"/>
      <c r="AP37" s="3">
        <f>(AQ36+AQ38)/2</f>
        <v>4.3130165554614219</v>
      </c>
      <c r="AQ37" s="3"/>
      <c r="AR37" s="3">
        <f>(AS36+AS38)/2</f>
        <v>4.2650437395698857</v>
      </c>
      <c r="AS37" s="3"/>
      <c r="AT37" s="3">
        <f>(AU36+AU38)/2</f>
        <v>4.2175040845843137</v>
      </c>
      <c r="AU37" s="3"/>
      <c r="AV37" s="3">
        <f>(AW36+AW38)/2</f>
        <v>4.1703936793653034</v>
      </c>
      <c r="AW37" s="3"/>
      <c r="AX37" s="3">
        <f>(AY36+AY38)/2</f>
        <v>4.1237086480883001</v>
      </c>
      <c r="AY37" s="3"/>
      <c r="AZ37" s="3">
        <f>(BA36+BA38)/2</f>
        <v>4.0774451499247295</v>
      </c>
      <c r="BA37" s="3"/>
    </row>
    <row r="38" spans="1:53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>
        <f>(R37+R39)/2</f>
        <v>4.4103378276009142</v>
      </c>
      <c r="R38" s="3"/>
      <c r="S38" s="3">
        <f>(T37+T39)/2</f>
        <v>4.3613682253690715</v>
      </c>
      <c r="T38" s="3"/>
      <c r="U38" s="3">
        <f>(V37+V39)/2</f>
        <v>4.3128630213147918</v>
      </c>
      <c r="V38" s="3"/>
      <c r="W38" s="3">
        <f>(X37+X39)/2</f>
        <v>4.2648165306779706</v>
      </c>
      <c r="X38" s="3"/>
      <c r="Y38" s="3">
        <f>(Z37+Z39)/2</f>
        <v>4.2172227012987289</v>
      </c>
      <c r="Z38" s="3"/>
      <c r="AA38" s="3">
        <f>(AB37+AB39)/2</f>
        <v>4.1700751001755219</v>
      </c>
      <c r="AB38" s="3"/>
      <c r="AC38" s="3">
        <f>(AD37+AD39)/2</f>
        <v>4.1233669644114848</v>
      </c>
      <c r="AD38" s="3"/>
      <c r="AE38" s="3">
        <f>(AF37+AF39)/2</f>
        <v>4.0770913113582807</v>
      </c>
      <c r="AF38" s="3"/>
      <c r="AG38" s="3">
        <f>(AH37+AH39)/2</f>
        <v>4.0312411249906095</v>
      </c>
      <c r="AH38" s="3"/>
      <c r="AI38" s="3">
        <f>(AJ37+AJ39)/2</f>
        <v>3.9858096258526721</v>
      </c>
      <c r="AJ38" s="3"/>
      <c r="AK38" s="3">
        <f>(AL37+AL39)/2</f>
        <v>3.9407906031369606</v>
      </c>
      <c r="AL38" s="3"/>
      <c r="AM38" s="3">
        <f>(AN37+AN39)/2</f>
        <v>3.8961787267219941</v>
      </c>
      <c r="AN38" s="3"/>
      <c r="AO38" s="3">
        <f>(AP37+AP39)/2</f>
        <v>3.8519696642850167</v>
      </c>
      <c r="AP38" s="3"/>
      <c r="AQ38" s="3">
        <f>(AR37+AR39)/2</f>
        <v>3.8081597786981183</v>
      </c>
      <c r="AR38" s="3"/>
      <c r="AS38" s="3">
        <f>(AT37+AT39)/2</f>
        <v>3.7647454656741042</v>
      </c>
      <c r="AT38" s="3"/>
      <c r="AU38" s="3">
        <f>(AV37+AV39)/2</f>
        <v>3.7217231534699668</v>
      </c>
      <c r="AV38" s="3"/>
      <c r="AW38" s="3">
        <f>(AX37+AX39)/2</f>
        <v>3.6790893025930345</v>
      </c>
      <c r="AX38" s="3"/>
      <c r="AY38" s="3">
        <f>(AZ37+AZ39)/2</f>
        <v>3.6368404055097736</v>
      </c>
      <c r="AZ38" s="3"/>
      <c r="BA38" s="3">
        <f>1.1^16-1</f>
        <v>3.5949729863572211</v>
      </c>
    </row>
    <row r="39" spans="1:53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>
        <f>(Q38+Q40)/2</f>
        <v>3.9413373262504456</v>
      </c>
      <c r="Q39" s="3"/>
      <c r="R39" s="3">
        <f>(S38+S40)/2</f>
        <v>3.8965178109678429</v>
      </c>
      <c r="S39" s="3"/>
      <c r="T39" s="3">
        <f>(U38+U40)/2</f>
        <v>3.8521331882678913</v>
      </c>
      <c r="U39" s="3"/>
      <c r="V39" s="3">
        <f>(W38+W40)/2</f>
        <v>3.8081788988140843</v>
      </c>
      <c r="W39" s="3"/>
      <c r="X39" s="3">
        <f>(Y38+Y40)/2</f>
        <v>3.7646498687156686</v>
      </c>
      <c r="Y39" s="3"/>
      <c r="Z39" s="3">
        <f>(AA38+AA40)/2</f>
        <v>3.7215404267652139</v>
      </c>
      <c r="AA39" s="3"/>
      <c r="AB39" s="3">
        <f>(AC38+AC40)/2</f>
        <v>3.6788442556602576</v>
      </c>
      <c r="AC39" s="3"/>
      <c r="AD39" s="3">
        <f>(AE38+AE40)/2</f>
        <v>3.6365543883955747</v>
      </c>
      <c r="AE39" s="3"/>
      <c r="AF39" s="3">
        <f>(AG38+AG40)/2</f>
        <v>3.5946632824538045</v>
      </c>
      <c r="AG39" s="3"/>
      <c r="AH39" s="3">
        <f>(AI38+AI40)/2</f>
        <v>3.5531630139572292</v>
      </c>
      <c r="AI39" s="3"/>
      <c r="AJ39" s="3">
        <f>(AK38+AK40)/2</f>
        <v>3.5120456352390024</v>
      </c>
      <c r="AK39" s="3"/>
      <c r="AL39" s="3">
        <f>(AM38+AM40)/2</f>
        <v>3.471303713246118</v>
      </c>
      <c r="AM39" s="3"/>
      <c r="AN39" s="3">
        <f>(AO38+AO40)/2</f>
        <v>3.4309309744090442</v>
      </c>
      <c r="AO39" s="3"/>
      <c r="AP39" s="3">
        <f>(AQ38+AQ40)/2</f>
        <v>3.390922773108612</v>
      </c>
      <c r="AQ39" s="3"/>
      <c r="AR39" s="3">
        <f>(AS38+AS40)/2</f>
        <v>3.3512758178263513</v>
      </c>
      <c r="AS39" s="3"/>
      <c r="AT39" s="3">
        <f>(AU38+AU40)/2</f>
        <v>3.3119868467638951</v>
      </c>
      <c r="AU39" s="3"/>
      <c r="AV39" s="3">
        <f>(AW38+AW40)/2</f>
        <v>3.2730526275746303</v>
      </c>
      <c r="AW39" s="3"/>
      <c r="AX39" s="3">
        <f>(AY38+AY40)/2</f>
        <v>3.2344699570977684</v>
      </c>
      <c r="AY39" s="3"/>
      <c r="AZ39" s="3">
        <f>(BA38+BA40)/2</f>
        <v>3.1962356610948177</v>
      </c>
      <c r="BA39" s="3"/>
    </row>
    <row r="40" spans="1:53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>
        <f>(P39+P41)/2</f>
        <v>3.5134145595286972</v>
      </c>
      <c r="P40" s="3"/>
      <c r="Q40" s="3">
        <f>(R39+R41)/2</f>
        <v>3.4723368248999771</v>
      </c>
      <c r="R40" s="3"/>
      <c r="S40" s="3">
        <f>(T39+T41)/2</f>
        <v>3.4316673965666142</v>
      </c>
      <c r="T40" s="3"/>
      <c r="U40" s="3">
        <f>(V39+V41)/2</f>
        <v>3.3914033552209908</v>
      </c>
      <c r="V40" s="3"/>
      <c r="W40" s="3">
        <f>(X39+X41)/2</f>
        <v>3.3515412669501976</v>
      </c>
      <c r="X40" s="3"/>
      <c r="Y40" s="3">
        <f>(Z39+Z41)/2</f>
        <v>3.312077036132608</v>
      </c>
      <c r="Z40" s="3"/>
      <c r="AA40" s="3">
        <f>(AB39+AB41)/2</f>
        <v>3.273005753354906</v>
      </c>
      <c r="AB40" s="3"/>
      <c r="AC40" s="3">
        <f>(AD39+AD41)/2</f>
        <v>3.2343215469090305</v>
      </c>
      <c r="AD40" s="3"/>
      <c r="AE40" s="3">
        <f>(AF39+AF41)/2</f>
        <v>3.1960174654328686</v>
      </c>
      <c r="AF40" s="3"/>
      <c r="AG40" s="3">
        <f>(AH39+AH41)/2</f>
        <v>3.1580854399169995</v>
      </c>
      <c r="AH40" s="3"/>
      <c r="AI40" s="3">
        <f>(AJ39+AJ41)/2</f>
        <v>3.1205164020617864</v>
      </c>
      <c r="AJ40" s="3"/>
      <c r="AK40" s="3">
        <f>(AL39+AL41)/2</f>
        <v>3.0833006673410441</v>
      </c>
      <c r="AL40" s="3"/>
      <c r="AM40" s="3">
        <f>(AN39+AN41)/2</f>
        <v>3.0464286997702423</v>
      </c>
      <c r="AN40" s="3"/>
      <c r="AO40" s="3">
        <f>(AP39+AP41)/2</f>
        <v>3.0098922845330711</v>
      </c>
      <c r="AP40" s="3"/>
      <c r="AQ40" s="3">
        <f>(AR39+AR41)/2</f>
        <v>2.9736857675191057</v>
      </c>
      <c r="AR40" s="3"/>
      <c r="AS40" s="3">
        <f>(AT39+AT41)/2</f>
        <v>2.9378061699785984</v>
      </c>
      <c r="AT40" s="3"/>
      <c r="AU40" s="3">
        <f>(AV39+AV41)/2</f>
        <v>2.9022505400578233</v>
      </c>
      <c r="AV40" s="3"/>
      <c r="AW40" s="3">
        <f>(AX39+AX41)/2</f>
        <v>2.8670159525562262</v>
      </c>
      <c r="AX40" s="3"/>
      <c r="AY40" s="3">
        <f>(AZ39+AZ41)/2</f>
        <v>2.8320995086857632</v>
      </c>
      <c r="AZ40" s="3"/>
      <c r="BA40" s="3">
        <f>1.1^14-1</f>
        <v>2.7974983358324139</v>
      </c>
    </row>
    <row r="41" spans="1:53" s="5" customForma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>
        <f>(O40+O42)/2</f>
        <v>3.1232104037280894</v>
      </c>
      <c r="O41" s="3"/>
      <c r="P41" s="3">
        <f>(Q40+Q42)/2</f>
        <v>3.0854917928069487</v>
      </c>
      <c r="Q41" s="3"/>
      <c r="R41" s="3">
        <f>(S40+S42)/2</f>
        <v>3.0481558388321113</v>
      </c>
      <c r="S41" s="3"/>
      <c r="T41" s="3">
        <f>(U40+U42)/2</f>
        <v>3.0112016048653376</v>
      </c>
      <c r="U41" s="3"/>
      <c r="V41" s="3">
        <f>(W40+W42)/2</f>
        <v>2.9746278116278972</v>
      </c>
      <c r="W41" s="3"/>
      <c r="X41" s="3">
        <f>(Y40+Y42)/2</f>
        <v>2.9384326651847266</v>
      </c>
      <c r="Y41" s="3"/>
      <c r="Z41" s="3">
        <f>(AA40+AA42)/2</f>
        <v>2.902613645500002</v>
      </c>
      <c r="AA41" s="3"/>
      <c r="AB41" s="3">
        <f>(AC40+AC42)/2</f>
        <v>2.8671672510495538</v>
      </c>
      <c r="AC41" s="3"/>
      <c r="AD41" s="3">
        <f>(AE40+AE42)/2</f>
        <v>2.8320887054224864</v>
      </c>
      <c r="AE41" s="3"/>
      <c r="AF41" s="3">
        <f>(AG40+AG42)/2</f>
        <v>2.7973716484119322</v>
      </c>
      <c r="AG41" s="3"/>
      <c r="AH41" s="3">
        <f>(AI40+AI42)/2</f>
        <v>2.7630078658767694</v>
      </c>
      <c r="AI41" s="3"/>
      <c r="AJ41" s="3">
        <f>(AK40+AK42)/2</f>
        <v>2.7289871688845704</v>
      </c>
      <c r="AK41" s="3"/>
      <c r="AL41" s="3">
        <f>(AM40+AM42)/2</f>
        <v>2.6952976214359698</v>
      </c>
      <c r="AM41" s="3"/>
      <c r="AN41" s="3">
        <f>(AO40+AO42)/2</f>
        <v>2.6619264251314405</v>
      </c>
      <c r="AO41" s="3"/>
      <c r="AP41" s="3">
        <f>(AQ40+AQ42)/2</f>
        <v>2.6288617959575302</v>
      </c>
      <c r="AQ41" s="3"/>
      <c r="AR41" s="3">
        <f>(AS40+AS42)/2</f>
        <v>2.5960957172118602</v>
      </c>
      <c r="AS41" s="3"/>
      <c r="AT41" s="3">
        <f>(AU40+AU42)/2</f>
        <v>2.5636254931933014</v>
      </c>
      <c r="AU41" s="3"/>
      <c r="AV41" s="3">
        <f>(AW40+AW42)/2</f>
        <v>2.5314484525410164</v>
      </c>
      <c r="AW41" s="3"/>
      <c r="AX41" s="3">
        <f>(AY40+AY42)/2</f>
        <v>2.4995619480146845</v>
      </c>
      <c r="AY41" s="3"/>
      <c r="AZ41" s="3">
        <f>(BA40+BA42)/2</f>
        <v>2.4679633562767083</v>
      </c>
      <c r="BA41" s="3"/>
    </row>
    <row r="42" spans="1:53" s="5" customForma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>
        <f>(N41+N43)/2</f>
        <v>2.767721669573536</v>
      </c>
      <c r="N42" s="3"/>
      <c r="O42" s="3">
        <f>(P41+P43)/2</f>
        <v>2.7330062479274817</v>
      </c>
      <c r="P42" s="3"/>
      <c r="Q42" s="3">
        <f>(R41+R43)/2</f>
        <v>2.6986467607139204</v>
      </c>
      <c r="R42" s="3"/>
      <c r="S42" s="3">
        <f>(T41+T43)/2</f>
        <v>2.6646442810976083</v>
      </c>
      <c r="T42" s="3"/>
      <c r="U42" s="3">
        <f>(V41+V43)/2</f>
        <v>2.6309998545096844</v>
      </c>
      <c r="V42" s="3"/>
      <c r="W42" s="3">
        <f>(X41+X43)/2</f>
        <v>2.5977143563055973</v>
      </c>
      <c r="X42" s="3"/>
      <c r="Y42" s="3">
        <f>(Z41+Z43)/2</f>
        <v>2.5647882942368447</v>
      </c>
      <c r="Z42" s="3"/>
      <c r="AA42" s="3">
        <f>(AB41+AB43)/2</f>
        <v>2.5322215376450981</v>
      </c>
      <c r="AB42" s="3"/>
      <c r="AC42" s="3">
        <f>(AD41+AD43)/2</f>
        <v>2.5000129551900776</v>
      </c>
      <c r="AD42" s="3"/>
      <c r="AE42" s="3">
        <f>(AF41+AF43)/2</f>
        <v>2.4681599454121037</v>
      </c>
      <c r="AF42" s="3"/>
      <c r="AG42" s="3">
        <f>(AH41+AH43)/2</f>
        <v>2.4366578569068649</v>
      </c>
      <c r="AH42" s="3"/>
      <c r="AI42" s="3">
        <f>(AJ41+AJ43)/2</f>
        <v>2.405499329691752</v>
      </c>
      <c r="AJ42" s="3"/>
      <c r="AK42" s="3">
        <f>(AL41+AL43)/2</f>
        <v>2.3746736704280962</v>
      </c>
      <c r="AL42" s="3"/>
      <c r="AM42" s="3">
        <f>(AN41+AN43)/2</f>
        <v>2.3441665431016974</v>
      </c>
      <c r="AN42" s="3"/>
      <c r="AO42" s="3">
        <f>(AP41+AP43)/2</f>
        <v>2.3139605657298103</v>
      </c>
      <c r="AP42" s="3"/>
      <c r="AQ42" s="3">
        <f>(AR41+AR43)/2</f>
        <v>2.2840378243959547</v>
      </c>
      <c r="AR42" s="3"/>
      <c r="AS42" s="3">
        <f>(AT41+AT43)/2</f>
        <v>2.2543852644451219</v>
      </c>
      <c r="AT42" s="3"/>
      <c r="AU42" s="3">
        <f>(AV41+AV43)/2</f>
        <v>2.2250004463287789</v>
      </c>
      <c r="AV42" s="3"/>
      <c r="AW42" s="3">
        <f>(AX41+AX43)/2</f>
        <v>2.1958809525258065</v>
      </c>
      <c r="AX42" s="3"/>
      <c r="AY42" s="3">
        <f>(AZ41+AZ43)/2</f>
        <v>2.1670243873436053</v>
      </c>
      <c r="AZ42" s="3"/>
      <c r="BA42" s="3">
        <f>1.1^12-1</f>
        <v>2.1384283767210026</v>
      </c>
    </row>
    <row r="43" spans="1:53" s="5" customForma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>
        <f>(M42+M44)/2</f>
        <v>2.4442716477048645</v>
      </c>
      <c r="M43" s="3"/>
      <c r="N43" s="3">
        <f>(O42+O44)/2</f>
        <v>2.4122329354189826</v>
      </c>
      <c r="O43" s="3"/>
      <c r="P43" s="3">
        <f>(Q42+Q44)/2</f>
        <v>2.3805207030480142</v>
      </c>
      <c r="Q43" s="3"/>
      <c r="R43" s="3">
        <f>(S42+S44)/2</f>
        <v>2.3491376825957291</v>
      </c>
      <c r="S43" s="3"/>
      <c r="T43" s="3">
        <f>(U42+U44)/2</f>
        <v>2.3180869573298795</v>
      </c>
      <c r="U43" s="3"/>
      <c r="V43" s="3">
        <f>(W42+W44)/2</f>
        <v>2.2873718973914716</v>
      </c>
      <c r="W43" s="3"/>
      <c r="X43" s="3">
        <f>(Y42+Y44)/2</f>
        <v>2.2569960474264681</v>
      </c>
      <c r="Y43" s="3"/>
      <c r="Z43" s="3">
        <f>(AA42+AA44)/2</f>
        <v>2.2269629429736879</v>
      </c>
      <c r="AA43" s="3"/>
      <c r="AB43" s="3">
        <f>(AC42+AC44)/2</f>
        <v>2.1972758242406423</v>
      </c>
      <c r="AC43" s="3"/>
      <c r="AD43" s="3">
        <f>(AE42+AE44)/2</f>
        <v>2.1679372049576688</v>
      </c>
      <c r="AE43" s="3"/>
      <c r="AF43" s="3">
        <f>(AG42+AG44)/2</f>
        <v>2.1389482424122752</v>
      </c>
      <c r="AG43" s="3"/>
      <c r="AH43" s="3">
        <f>(AI42+AI44)/2</f>
        <v>2.1103078479369599</v>
      </c>
      <c r="AI43" s="3"/>
      <c r="AJ43" s="3">
        <f>(AK42+AK44)/2</f>
        <v>2.082011490498934</v>
      </c>
      <c r="AK43" s="3"/>
      <c r="AL43" s="3">
        <f>(AM42+AM44)/2</f>
        <v>2.0540497194202225</v>
      </c>
      <c r="AM43" s="3"/>
      <c r="AN43" s="3">
        <f>(AO42+AO44)/2</f>
        <v>2.0264066610719547</v>
      </c>
      <c r="AO43" s="3"/>
      <c r="AP43" s="3">
        <f>(AQ42+AQ44)/2</f>
        <v>1.9990593355020907</v>
      </c>
      <c r="AQ43" s="3"/>
      <c r="AR43" s="3">
        <f>(AS42+AS44)/2</f>
        <v>1.9719799315800493</v>
      </c>
      <c r="AS43" s="3"/>
      <c r="AT43" s="3">
        <f>(AU42+AU44)/2</f>
        <v>1.9451450356969426</v>
      </c>
      <c r="AU43" s="3"/>
      <c r="AV43" s="3">
        <f>(AW42+AW44)/2</f>
        <v>1.9185524401165419</v>
      </c>
      <c r="AW43" s="3"/>
      <c r="AX43" s="3">
        <f>(AY42+AY44)/2</f>
        <v>1.8921999570369286</v>
      </c>
      <c r="AY43" s="3"/>
      <c r="AZ43" s="3">
        <f>(BA42+BA44)/2</f>
        <v>1.8660854184105022</v>
      </c>
      <c r="BA43" s="3"/>
    </row>
    <row r="44" spans="1:53" s="5" customForma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>
        <f>(L43+L45)/2</f>
        <v>2.1504769575786891</v>
      </c>
      <c r="L44" s="3"/>
      <c r="M44" s="3">
        <f>(N43+N45)/2</f>
        <v>2.1208216258361929</v>
      </c>
      <c r="N44" s="3"/>
      <c r="O44" s="3">
        <f>(P43+P45)/2</f>
        <v>2.0914596229104836</v>
      </c>
      <c r="P44" s="3"/>
      <c r="Q44" s="3">
        <f>(R43+R45)/2</f>
        <v>2.062394645382108</v>
      </c>
      <c r="R44" s="3"/>
      <c r="S44" s="3">
        <f>(T43+T45)/2</f>
        <v>2.0336310840938503</v>
      </c>
      <c r="T44" s="3"/>
      <c r="U44" s="3">
        <f>(V43+V45)/2</f>
        <v>2.0051740601500745</v>
      </c>
      <c r="V44" s="3"/>
      <c r="W44" s="3">
        <f>(X43+X45)/2</f>
        <v>1.9770294384773459</v>
      </c>
      <c r="X44" s="3"/>
      <c r="Y44" s="3">
        <f>(Z43+Z45)/2</f>
        <v>1.9492038006160914</v>
      </c>
      <c r="Z44" s="3"/>
      <c r="AA44" s="3">
        <f>(AB43+AB45)/2</f>
        <v>1.9217043483022782</v>
      </c>
      <c r="AB44" s="3"/>
      <c r="AC44" s="3">
        <f>(AD43+AD45)/2</f>
        <v>1.8945386932912069</v>
      </c>
      <c r="AD44" s="3"/>
      <c r="AE44" s="3">
        <f>(AF43+AF45)/2</f>
        <v>1.8677144645032342</v>
      </c>
      <c r="AF44" s="3"/>
      <c r="AG44" s="3">
        <f>(AH43+AH45)/2</f>
        <v>1.8412386279176853</v>
      </c>
      <c r="AH44" s="3"/>
      <c r="AI44" s="3">
        <f>(AJ43+AJ45)/2</f>
        <v>1.8151163661821681</v>
      </c>
      <c r="AJ44" s="3"/>
      <c r="AK44" s="3">
        <f>(AL43+AL45)/2</f>
        <v>1.7893493105697718</v>
      </c>
      <c r="AL44" s="3"/>
      <c r="AM44" s="3">
        <f>(AN43+AN45)/2</f>
        <v>1.7639328957387477</v>
      </c>
      <c r="AN44" s="3"/>
      <c r="AO44" s="3">
        <f>(AP43+AP45)/2</f>
        <v>1.738852756414099</v>
      </c>
      <c r="AP44" s="3"/>
      <c r="AQ44" s="3">
        <f>(AR43+AR45)/2</f>
        <v>1.7140808466082267</v>
      </c>
      <c r="AR44" s="3"/>
      <c r="AS44" s="3">
        <f>(AT43+AT45)/2</f>
        <v>1.6895745987149764</v>
      </c>
      <c r="AT44" s="3"/>
      <c r="AU44" s="3">
        <f>(AV43+AV45)/2</f>
        <v>1.6652896250651064</v>
      </c>
      <c r="AV44" s="3"/>
      <c r="AW44" s="3">
        <f>(AX43+AX45)/2</f>
        <v>1.6412239277072775</v>
      </c>
      <c r="AX44" s="3"/>
      <c r="AY44" s="3">
        <f>(AZ43+AZ45)/2</f>
        <v>1.6173755267302519</v>
      </c>
      <c r="AZ44" s="3"/>
      <c r="BA44" s="3">
        <f>1.1^10-1</f>
        <v>1.5937424601000019</v>
      </c>
    </row>
    <row r="45" spans="1:53" s="5" customFormat="1" x14ac:dyDescent="0.2">
      <c r="A45" s="3"/>
      <c r="B45" s="3"/>
      <c r="C45" s="3"/>
      <c r="D45" s="3"/>
      <c r="E45" s="3"/>
      <c r="F45" s="3"/>
      <c r="G45" s="3"/>
      <c r="H45" s="3"/>
      <c r="I45" s="3"/>
      <c r="J45" s="3">
        <f>(K44+K46)/2</f>
        <v>1.884210645900704</v>
      </c>
      <c r="K45" s="3"/>
      <c r="L45" s="3">
        <f>(M44+M46)/2</f>
        <v>1.8566822674525139</v>
      </c>
      <c r="M45" s="3"/>
      <c r="N45" s="3">
        <f>(O44+O46)/2</f>
        <v>1.8294103162534034</v>
      </c>
      <c r="O45" s="3"/>
      <c r="P45" s="3">
        <f>(Q44+Q46)/2</f>
        <v>1.802398542772953</v>
      </c>
      <c r="Q45" s="3"/>
      <c r="R45" s="3">
        <f>(S44+S46)/2</f>
        <v>1.775651608168487</v>
      </c>
      <c r="S45" s="3"/>
      <c r="T45" s="3">
        <f>(U44+U46)/2</f>
        <v>1.7491752108578211</v>
      </c>
      <c r="U45" s="3"/>
      <c r="V45" s="3">
        <f>(W44+W46)/2</f>
        <v>1.7229762229086778</v>
      </c>
      <c r="W45" s="3"/>
      <c r="X45" s="3">
        <f>(Y44+Y46)/2</f>
        <v>1.697062829528224</v>
      </c>
      <c r="Y45" s="3"/>
      <c r="Z45" s="3">
        <f>(AA44+AA46)/2</f>
        <v>1.6714446582584952</v>
      </c>
      <c r="AA45" s="3"/>
      <c r="AB45" s="3">
        <f>(AC44+AC46)/2</f>
        <v>1.6461328723639141</v>
      </c>
      <c r="AC45" s="3"/>
      <c r="AD45" s="3">
        <f>(AE44+AE46)/2</f>
        <v>1.6211401816247453</v>
      </c>
      <c r="AE45" s="3"/>
      <c r="AF45" s="3">
        <f>(AG44+AG46)/2</f>
        <v>1.5964806865941932</v>
      </c>
      <c r="AG45" s="3"/>
      <c r="AH45" s="3">
        <f>(AI44+AI46)/2</f>
        <v>1.5721694078984108</v>
      </c>
      <c r="AI45" s="3"/>
      <c r="AJ45" s="3">
        <f>(AK44+AK46)/2</f>
        <v>1.5482212418654022</v>
      </c>
      <c r="AK45" s="3"/>
      <c r="AL45" s="3">
        <f>(AM44+AM46)/2</f>
        <v>1.524648901719321</v>
      </c>
      <c r="AM45" s="3"/>
      <c r="AN45" s="3">
        <f>(AO44+AO46)/2</f>
        <v>1.5014591304055407</v>
      </c>
      <c r="AO45" s="3"/>
      <c r="AP45" s="3">
        <f>(AQ44+AQ46)/2</f>
        <v>1.4786461773261075</v>
      </c>
      <c r="AQ45" s="3"/>
      <c r="AR45" s="3">
        <f>(AS44+AS46)/2</f>
        <v>1.4561817616364039</v>
      </c>
      <c r="AS45" s="3"/>
      <c r="AT45" s="3">
        <f>(AU44+AU46)/2</f>
        <v>1.4340041617330102</v>
      </c>
      <c r="AU45" s="3"/>
      <c r="AV45" s="3">
        <f>(AW44+AW46)/2</f>
        <v>1.4120268100136708</v>
      </c>
      <c r="AW45" s="3"/>
      <c r="AX45" s="3">
        <f>(AY44+AY46)/2</f>
        <v>1.3902478983776265</v>
      </c>
      <c r="AY45" s="3"/>
      <c r="AZ45" s="3">
        <f>(BA44+BA46)/2</f>
        <v>1.3686656350500015</v>
      </c>
      <c r="BA45" s="3"/>
    </row>
    <row r="46" spans="1:53" s="5" customFormat="1" x14ac:dyDescent="0.2">
      <c r="A46" s="3"/>
      <c r="B46" s="3"/>
      <c r="C46" s="3"/>
      <c r="D46" s="3"/>
      <c r="E46" s="3"/>
      <c r="F46" s="3"/>
      <c r="G46" s="3"/>
      <c r="H46" s="3"/>
      <c r="I46" s="3">
        <f>(J45+J47)/2</f>
        <v>1.6435624270160023</v>
      </c>
      <c r="J46" s="3"/>
      <c r="K46" s="3">
        <f>(L45+L47)/2</f>
        <v>1.6179443342227189</v>
      </c>
      <c r="L46" s="3"/>
      <c r="M46" s="3">
        <f>(N45+N47)/2</f>
        <v>1.5925429090688348</v>
      </c>
      <c r="N46" s="3"/>
      <c r="O46" s="3">
        <f>(P45+P47)/2</f>
        <v>1.5673610095963233</v>
      </c>
      <c r="P46" s="3"/>
      <c r="Q46" s="3">
        <f>(R45+R47)/2</f>
        <v>1.5424024401637977</v>
      </c>
      <c r="R46" s="3"/>
      <c r="S46" s="3">
        <f>(T45+T47)/2</f>
        <v>1.5176721322431235</v>
      </c>
      <c r="T46" s="3"/>
      <c r="U46" s="3">
        <f>(V45+V47)/2</f>
        <v>1.4931763615655678</v>
      </c>
      <c r="V46" s="3"/>
      <c r="W46" s="3">
        <f>(X45+X47)/2</f>
        <v>1.4689230073400097</v>
      </c>
      <c r="X46" s="3"/>
      <c r="Y46" s="3">
        <f>(Z45+Z47)/2</f>
        <v>1.4449218584403565</v>
      </c>
      <c r="Z46" s="3"/>
      <c r="AA46" s="3">
        <f>(AB45+AB47)/2</f>
        <v>1.4211849682147122</v>
      </c>
      <c r="AB46" s="3"/>
      <c r="AC46" s="3">
        <f>(AD45+AD47)/2</f>
        <v>1.3977270514366216</v>
      </c>
      <c r="AD46" s="3"/>
      <c r="AE46" s="3">
        <f>(AF45+AF47)/2</f>
        <v>1.3745658987462563</v>
      </c>
      <c r="AF46" s="3"/>
      <c r="AG46" s="3">
        <f>(AH45+AH47)/2</f>
        <v>1.3517227452707012</v>
      </c>
      <c r="AH46" s="3"/>
      <c r="AI46" s="3">
        <f>(AJ45+AJ47)/2</f>
        <v>1.3292224496146532</v>
      </c>
      <c r="AJ46" s="3"/>
      <c r="AK46" s="3">
        <f>(AL45+AL47)/2</f>
        <v>1.3070931731610327</v>
      </c>
      <c r="AL46" s="3"/>
      <c r="AM46" s="3">
        <f>(AN45+AN47)/2</f>
        <v>1.2853649076998943</v>
      </c>
      <c r="AN46" s="3"/>
      <c r="AO46" s="3">
        <f>(AP45+AP47)/2</f>
        <v>1.2640655043969824</v>
      </c>
      <c r="AP46" s="3"/>
      <c r="AQ46" s="3">
        <f>(AR45+AR47)/2</f>
        <v>1.2432115080439885</v>
      </c>
      <c r="AR46" s="3"/>
      <c r="AS46" s="3">
        <f>(AT45+AT47)/2</f>
        <v>1.2227889245578314</v>
      </c>
      <c r="AT46" s="3"/>
      <c r="AU46" s="3">
        <f>(AV45+AV47)/2</f>
        <v>1.2027186984009139</v>
      </c>
      <c r="AV46" s="3"/>
      <c r="AW46" s="3">
        <f>(AX45+AX47)/2</f>
        <v>1.1828296923200639</v>
      </c>
      <c r="AX46" s="3"/>
      <c r="AY46" s="3">
        <f>(AZ45+AZ47)/2</f>
        <v>1.1631202700250012</v>
      </c>
      <c r="AZ46" s="3"/>
      <c r="BA46" s="3">
        <f>1.1^8-1</f>
        <v>1.1435888100000011</v>
      </c>
    </row>
    <row r="47" spans="1:53" s="5" customFormat="1" x14ac:dyDescent="0.2">
      <c r="A47" s="3"/>
      <c r="B47" s="3"/>
      <c r="C47" s="3"/>
      <c r="D47" s="3"/>
      <c r="E47" s="3"/>
      <c r="F47" s="3"/>
      <c r="G47" s="3"/>
      <c r="H47" s="3">
        <f>(I46+I48)/2</f>
        <v>1.4267977534932137</v>
      </c>
      <c r="I47" s="3"/>
      <c r="J47" s="3">
        <f>(K46+K48)/2</f>
        <v>1.4029142081313004</v>
      </c>
      <c r="K47" s="3"/>
      <c r="L47" s="3">
        <f>(M46+M48)/2</f>
        <v>1.3792064009929237</v>
      </c>
      <c r="M47" s="3"/>
      <c r="N47" s="3">
        <f>(O46+O48)/2</f>
        <v>1.3556755018842661</v>
      </c>
      <c r="O47" s="3"/>
      <c r="P47" s="3">
        <f>(Q46+Q48)/2</f>
        <v>1.3323234764196936</v>
      </c>
      <c r="Q47" s="3"/>
      <c r="R47" s="3">
        <f>(S46+S48)/2</f>
        <v>1.3091532721591084</v>
      </c>
      <c r="S47" s="3"/>
      <c r="T47" s="3">
        <f>(U46+U48)/2</f>
        <v>1.2861690536284258</v>
      </c>
      <c r="U47" s="3"/>
      <c r="V47" s="3">
        <f>(W46+W48)/2</f>
        <v>1.263376500222458</v>
      </c>
      <c r="W47" s="3"/>
      <c r="X47" s="3">
        <f>(Y46+Y48)/2</f>
        <v>1.2407831851517952</v>
      </c>
      <c r="Y47" s="3"/>
      <c r="Z47" s="3">
        <f>(AA46+AA48)/2</f>
        <v>1.218399058622218</v>
      </c>
      <c r="AA47" s="3"/>
      <c r="AB47" s="3">
        <f>(AC46+AC48)/2</f>
        <v>1.1962370640655102</v>
      </c>
      <c r="AC47" s="3"/>
      <c r="AD47" s="3">
        <f>(AE46+AE48)/2</f>
        <v>1.1743139212484979</v>
      </c>
      <c r="AE47" s="3"/>
      <c r="AF47" s="3">
        <f>(AG46+AG48)/2</f>
        <v>1.1526511108983195</v>
      </c>
      <c r="AG47" s="3"/>
      <c r="AH47" s="3">
        <f>(AI46+AI48)/2</f>
        <v>1.1312760826429915</v>
      </c>
      <c r="AI47" s="3"/>
      <c r="AJ47" s="3">
        <f>(AK46+AK48)/2</f>
        <v>1.1102236573639039</v>
      </c>
      <c r="AK47" s="3"/>
      <c r="AL47" s="3">
        <f>(AM46+AM48)/2</f>
        <v>1.0895374446027444</v>
      </c>
      <c r="AM47" s="3"/>
      <c r="AN47" s="3">
        <f>(AO46+AO48)/2</f>
        <v>1.0692706849942482</v>
      </c>
      <c r="AO47" s="3"/>
      <c r="AP47" s="3">
        <f>(AQ46+AQ48)/2</f>
        <v>1.0494848314678571</v>
      </c>
      <c r="AQ47" s="3"/>
      <c r="AR47" s="3">
        <f>(AS46+AS48)/2</f>
        <v>1.0302412544515731</v>
      </c>
      <c r="AS47" s="3"/>
      <c r="AT47" s="3">
        <f>(AU46+AU48)/2</f>
        <v>1.0115736873826526</v>
      </c>
      <c r="AU47" s="3"/>
      <c r="AV47" s="3">
        <f>(AW46+AW48)/2</f>
        <v>0.9934105867881573</v>
      </c>
      <c r="AW47" s="3"/>
      <c r="AX47" s="3">
        <f>(AY46+AY48)/2</f>
        <v>0.97541148626250096</v>
      </c>
      <c r="AY47" s="3"/>
      <c r="AZ47" s="3">
        <f>(BA46+BA48)/2</f>
        <v>0.95757490500000098</v>
      </c>
      <c r="BA47" s="3"/>
    </row>
    <row r="48" spans="1:53" s="5" customFormat="1" x14ac:dyDescent="0.2">
      <c r="A48" s="3"/>
      <c r="B48" s="3"/>
      <c r="C48" s="3"/>
      <c r="D48" s="3"/>
      <c r="E48" s="3"/>
      <c r="F48" s="3"/>
      <c r="G48" s="3">
        <f>(H47+H49)/2</f>
        <v>1.2323179044607047</v>
      </c>
      <c r="H48" s="3"/>
      <c r="I48" s="3">
        <f>(J47+J49)/2</f>
        <v>1.2100330799704253</v>
      </c>
      <c r="J48" s="3"/>
      <c r="K48" s="3">
        <f>(L47+L49)/2</f>
        <v>1.1878840820398819</v>
      </c>
      <c r="L48" s="3"/>
      <c r="M48" s="3">
        <f>(N47+N49)/2</f>
        <v>1.1658698929170126</v>
      </c>
      <c r="N48" s="3"/>
      <c r="O48" s="3">
        <f>(P47+P49)/2</f>
        <v>1.1439899941722089</v>
      </c>
      <c r="P48" s="3"/>
      <c r="Q48" s="3">
        <f>(R47+R49)/2</f>
        <v>1.1222445126755893</v>
      </c>
      <c r="R48" s="3"/>
      <c r="S48" s="3">
        <f>(T47+T49)/2</f>
        <v>1.100634412075093</v>
      </c>
      <c r="T48" s="3"/>
      <c r="U48" s="3">
        <f>(V47+V49)/2</f>
        <v>1.0791617456912841</v>
      </c>
      <c r="V48" s="3"/>
      <c r="W48" s="3">
        <f>(X47+X49)/2</f>
        <v>1.0578299931049062</v>
      </c>
      <c r="X48" s="3"/>
      <c r="Y48" s="3">
        <f>(Z47+Z49)/2</f>
        <v>1.0366445118632337</v>
      </c>
      <c r="Z48" s="3"/>
      <c r="AA48" s="3">
        <f>(AB47+AB49)/2</f>
        <v>1.0156131490297238</v>
      </c>
      <c r="AB48" s="3"/>
      <c r="AC48" s="3">
        <f>(AD47+AD49)/2</f>
        <v>0.9947470766943991</v>
      </c>
      <c r="AD48" s="3"/>
      <c r="AE48" s="3">
        <f>(AF47+AF49)/2</f>
        <v>0.97406194375073951</v>
      </c>
      <c r="AF48" s="3"/>
      <c r="AG48" s="3">
        <f>(AH47+AH49)/2</f>
        <v>0.95357947652593755</v>
      </c>
      <c r="AH48" s="3"/>
      <c r="AI48" s="3">
        <f>(AJ47+AJ49)/2</f>
        <v>0.93332971567132983</v>
      </c>
      <c r="AJ48" s="3"/>
      <c r="AK48" s="3">
        <f>(AL47+AL49)/2</f>
        <v>0.91335414156677519</v>
      </c>
      <c r="AL48" s="3"/>
      <c r="AM48" s="3">
        <f>(AN47+AN49)/2</f>
        <v>0.89370998150559422</v>
      </c>
      <c r="AN48" s="3"/>
      <c r="AO48" s="3">
        <f>(AP47+AP49)/2</f>
        <v>0.87447586559151402</v>
      </c>
      <c r="AP48" s="3"/>
      <c r="AQ48" s="3">
        <f>(AR47+AR49)/2</f>
        <v>0.8557581548917258</v>
      </c>
      <c r="AR48" s="3"/>
      <c r="AS48" s="3">
        <f>(AT47+AT49)/2</f>
        <v>0.83769358434531493</v>
      </c>
      <c r="AT48" s="3"/>
      <c r="AU48" s="3">
        <f>(AV47+AV49)/2</f>
        <v>0.82042867636439143</v>
      </c>
      <c r="AV48" s="3"/>
      <c r="AW48" s="3">
        <f>(AX47+AX49)/2</f>
        <v>0.80399148125625075</v>
      </c>
      <c r="AX48" s="3"/>
      <c r="AY48" s="3">
        <f>(AZ47+AZ49)/2</f>
        <v>0.78770270250000074</v>
      </c>
      <c r="AZ48" s="3"/>
      <c r="BA48" s="3">
        <f>1.1^6-1</f>
        <v>0.77156100000000083</v>
      </c>
    </row>
    <row r="49" spans="1:53" s="5" customFormat="1" x14ac:dyDescent="0.2">
      <c r="A49" s="3"/>
      <c r="B49" s="3"/>
      <c r="C49" s="3"/>
      <c r="D49" s="3"/>
      <c r="E49" s="3"/>
      <c r="F49" s="3">
        <f>(G48+G50)/2</f>
        <v>1.0586234061819177</v>
      </c>
      <c r="G49" s="3"/>
      <c r="H49" s="3">
        <f>(I48+I50)/2</f>
        <v>1.0378380554281954</v>
      </c>
      <c r="I49" s="3"/>
      <c r="J49" s="3">
        <f>(K48+K50)/2</f>
        <v>1.0171519518095502</v>
      </c>
      <c r="K49" s="3"/>
      <c r="L49" s="3">
        <f>(M48+M50)/2</f>
        <v>0.99656176308684019</v>
      </c>
      <c r="M49" s="3"/>
      <c r="N49" s="3">
        <f>(O48+O50)/2</f>
        <v>0.97606428394975919</v>
      </c>
      <c r="O49" s="3"/>
      <c r="P49" s="3">
        <f>(Q48+Q50)/2</f>
        <v>0.95565651192472401</v>
      </c>
      <c r="Q49" s="3"/>
      <c r="R49" s="3">
        <f>(S48+S50)/2</f>
        <v>0.93533575319207007</v>
      </c>
      <c r="S49" s="3"/>
      <c r="T49" s="3">
        <f>(U48+U50)/2</f>
        <v>0.91509977052176028</v>
      </c>
      <c r="U49" s="3"/>
      <c r="V49" s="3">
        <f>(W48+W50)/2</f>
        <v>0.89494699116011023</v>
      </c>
      <c r="W49" s="3"/>
      <c r="X49" s="3">
        <f>(Y48+Y50)/2</f>
        <v>0.87487680105801735</v>
      </c>
      <c r="Y49" s="3"/>
      <c r="Z49" s="3">
        <f>(AA48+AA50)/2</f>
        <v>0.85488996510424942</v>
      </c>
      <c r="AA49" s="3"/>
      <c r="AB49" s="3">
        <f>(AC48+AC50)/2</f>
        <v>0.83498923399393721</v>
      </c>
      <c r="AC49" s="3"/>
      <c r="AD49" s="3">
        <f>(AE48+AE50)/2</f>
        <v>0.81518023214030044</v>
      </c>
      <c r="AE49" s="3"/>
      <c r="AF49" s="3">
        <f>(AG48+AG50)/2</f>
        <v>0.79547277660315951</v>
      </c>
      <c r="AG49" s="3"/>
      <c r="AH49" s="3">
        <f>(AI48+AI50)/2</f>
        <v>0.77588287040888348</v>
      </c>
      <c r="AI49" s="3"/>
      <c r="AJ49" s="3">
        <f>(AK48+AK50)/2</f>
        <v>0.75643577397875561</v>
      </c>
      <c r="AK49" s="3"/>
      <c r="AL49" s="3">
        <f>(AM48+AM50)/2</f>
        <v>0.73717083853080601</v>
      </c>
      <c r="AM49" s="3"/>
      <c r="AN49" s="3">
        <f>(AO48+AO50)/2</f>
        <v>0.7181492780169404</v>
      </c>
      <c r="AO49" s="3"/>
      <c r="AP49" s="3">
        <f>(AQ48+AQ50)/2</f>
        <v>0.69946689971517095</v>
      </c>
      <c r="AQ49" s="3"/>
      <c r="AR49" s="3">
        <f>(AS48+AS50)/2</f>
        <v>0.68127505533187849</v>
      </c>
      <c r="AS49" s="3"/>
      <c r="AT49" s="3">
        <f>(AU48+AU50)/2</f>
        <v>0.66381348130797724</v>
      </c>
      <c r="AU49" s="3"/>
      <c r="AV49" s="3">
        <f>(AW48+AW50)/2</f>
        <v>0.64744676594062556</v>
      </c>
      <c r="AW49" s="3"/>
      <c r="AX49" s="3">
        <f>(AY48+AY50)/2</f>
        <v>0.63257147625000054</v>
      </c>
      <c r="AY49" s="3"/>
      <c r="AZ49" s="3">
        <f>(BA48+BA50)/2</f>
        <v>0.61783050000000062</v>
      </c>
      <c r="BA49" s="3"/>
    </row>
    <row r="50" spans="1:53" s="5" customFormat="1" x14ac:dyDescent="0.2">
      <c r="A50" s="3"/>
      <c r="B50" s="3"/>
      <c r="C50" s="3"/>
      <c r="D50" s="3"/>
      <c r="E50" s="3">
        <f>(F49+F51)/2</f>
        <v>0.90428285692430643</v>
      </c>
      <c r="F50" s="3"/>
      <c r="G50" s="3">
        <f>(H49+H51)/2</f>
        <v>0.88492890790313061</v>
      </c>
      <c r="H50" s="3"/>
      <c r="I50" s="3">
        <f>(J49+J51)/2</f>
        <v>0.8656430308859655</v>
      </c>
      <c r="J50" s="3"/>
      <c r="K50" s="3">
        <f>(L49+L51)/2</f>
        <v>0.84641982157921836</v>
      </c>
      <c r="L50" s="3"/>
      <c r="M50" s="3">
        <f>(N49+N51)/2</f>
        <v>0.82725363325666768</v>
      </c>
      <c r="N50" s="3"/>
      <c r="O50" s="3">
        <f>(P49+P51)/2</f>
        <v>0.80813857372730946</v>
      </c>
      <c r="P50" s="3"/>
      <c r="Q50" s="3">
        <f>(R49+R51)/2</f>
        <v>0.78906851117385879</v>
      </c>
      <c r="R50" s="3"/>
      <c r="S50" s="3">
        <f>(T49+T51)/2</f>
        <v>0.77003709430904699</v>
      </c>
      <c r="T50" s="3"/>
      <c r="U50" s="3">
        <f>(V49+V51)/2</f>
        <v>0.75103779535223636</v>
      </c>
      <c r="V50" s="3"/>
      <c r="W50" s="3">
        <f>(X49+X51)/2</f>
        <v>0.73206398921531435</v>
      </c>
      <c r="X50" s="3"/>
      <c r="Y50" s="3">
        <f>(Z49+Z51)/2</f>
        <v>0.713109090252801</v>
      </c>
      <c r="Z50" s="3"/>
      <c r="AA50" s="3">
        <f>(AB49+AB51)/2</f>
        <v>0.69416678117877506</v>
      </c>
      <c r="AB50" s="3"/>
      <c r="AC50" s="3">
        <f>(AD49+AD51)/2</f>
        <v>0.67523139129347531</v>
      </c>
      <c r="AD50" s="3"/>
      <c r="AE50" s="3">
        <f>(AF49+AF51)/2</f>
        <v>0.65629852052986137</v>
      </c>
      <c r="AF50" s="3"/>
      <c r="AG50" s="3">
        <f>(AH49+AH51)/2</f>
        <v>0.63736607668038137</v>
      </c>
      <c r="AH50" s="3"/>
      <c r="AI50" s="3">
        <f>(AJ49+AJ51)/2</f>
        <v>0.61843602514643714</v>
      </c>
      <c r="AJ50" s="3"/>
      <c r="AK50" s="3">
        <f>(AL49+AL51)/2</f>
        <v>0.59951740639073603</v>
      </c>
      <c r="AL50" s="3"/>
      <c r="AM50" s="3">
        <f>(AN49+AN51)/2</f>
        <v>0.58063169555601779</v>
      </c>
      <c r="AN50" s="3"/>
      <c r="AO50" s="3">
        <f>(AP49+AP51)/2</f>
        <v>0.56182269044236677</v>
      </c>
      <c r="AP50" s="3"/>
      <c r="AQ50" s="3">
        <f>(AR49+AR51)/2</f>
        <v>0.54317564453861622</v>
      </c>
      <c r="AR50" s="3"/>
      <c r="AS50" s="3">
        <f>(AT49+AT51)/2</f>
        <v>0.52485652631844193</v>
      </c>
      <c r="AT50" s="3"/>
      <c r="AU50" s="3">
        <f>(AV49+AV51)/2</f>
        <v>0.50719828625156294</v>
      </c>
      <c r="AV50" s="3"/>
      <c r="AW50" s="3">
        <f>(AX49+AX51)/2</f>
        <v>0.49090205062500042</v>
      </c>
      <c r="AX50" s="3"/>
      <c r="AY50" s="3">
        <f>(AZ49+AZ51)/2</f>
        <v>0.47744025000000045</v>
      </c>
      <c r="AZ50" s="3"/>
      <c r="BA50" s="3">
        <f>1.1^4-1</f>
        <v>0.4641000000000004</v>
      </c>
    </row>
    <row r="51" spans="1:53" s="5" customFormat="1" x14ac:dyDescent="0.2">
      <c r="A51" s="3"/>
      <c r="B51" s="3"/>
      <c r="C51" s="3"/>
      <c r="D51" s="3">
        <f>(E50+E52)/2</f>
        <v>0.767908687630245</v>
      </c>
      <c r="E51" s="3"/>
      <c r="F51" s="3">
        <f>(G50+G52)/2</f>
        <v>0.74994230766669523</v>
      </c>
      <c r="G51" s="3"/>
      <c r="H51" s="3">
        <f>(I50+I52)/2</f>
        <v>0.73201976037806593</v>
      </c>
      <c r="I51" s="3"/>
      <c r="J51" s="3">
        <f>(K50+K52)/2</f>
        <v>0.7141341099623808</v>
      </c>
      <c r="K51" s="3"/>
      <c r="L51" s="3">
        <f>(M50+M52)/2</f>
        <v>0.69627788007159652</v>
      </c>
      <c r="M51" s="3"/>
      <c r="N51" s="3">
        <f>(O50+O52)/2</f>
        <v>0.67844298256357616</v>
      </c>
      <c r="O51" s="3"/>
      <c r="P51" s="3">
        <f>(Q50+Q52)/2</f>
        <v>0.66062063552989492</v>
      </c>
      <c r="Q51" s="3"/>
      <c r="R51" s="3">
        <f>(S50+S52)/2</f>
        <v>0.6428012691556475</v>
      </c>
      <c r="S51" s="3"/>
      <c r="T51" s="3">
        <f>(U50+U52)/2</f>
        <v>0.62497441809633369</v>
      </c>
      <c r="U51" s="3"/>
      <c r="V51" s="3">
        <f>(W50+W52)/2</f>
        <v>0.60712859954436249</v>
      </c>
      <c r="W51" s="3"/>
      <c r="X51" s="3">
        <f>(Y50+Y52)/2</f>
        <v>0.58925117737261135</v>
      </c>
      <c r="Y51" s="3"/>
      <c r="Z51" s="3">
        <f>(AA50+AA52)/2</f>
        <v>0.57132821540135248</v>
      </c>
      <c r="AA51" s="3"/>
      <c r="AB51" s="3">
        <f>(AC50+AC52)/2</f>
        <v>0.5533443283636128</v>
      </c>
      <c r="AC51" s="3"/>
      <c r="AD51" s="3">
        <f>(AE50+AE52)/2</f>
        <v>0.53528255044665007</v>
      </c>
      <c r="AE51" s="3"/>
      <c r="AF51" s="3">
        <f>(AG50+AG52)/2</f>
        <v>0.51712426445656323</v>
      </c>
      <c r="AG51" s="3"/>
      <c r="AH51" s="3">
        <f>(AI50+AI52)/2</f>
        <v>0.49884928295187925</v>
      </c>
      <c r="AI51" s="3"/>
      <c r="AJ51" s="3">
        <f>(AK50+AK52)/2</f>
        <v>0.48043627631411862</v>
      </c>
      <c r="AK51" s="3"/>
      <c r="AL51" s="3">
        <f>(AM50+AM52)/2</f>
        <v>0.46186397425066594</v>
      </c>
      <c r="AM51" s="3"/>
      <c r="AN51" s="3">
        <f>(AO50+AO52)/2</f>
        <v>0.44311411309509519</v>
      </c>
      <c r="AO51" s="3"/>
      <c r="AP51" s="3">
        <f>(AQ50+AQ52)/2</f>
        <v>0.42417848116956264</v>
      </c>
      <c r="AQ51" s="3"/>
      <c r="AR51" s="3">
        <f>(AS50+AS52)/2</f>
        <v>0.4050762337453539</v>
      </c>
      <c r="AS51" s="3"/>
      <c r="AT51" s="3">
        <f>(AU50+AU52)/2</f>
        <v>0.38589957132890657</v>
      </c>
      <c r="AU51" s="3"/>
      <c r="AV51" s="3">
        <f>(AW50+AW52)/2</f>
        <v>0.36694980656250031</v>
      </c>
      <c r="AW51" s="3"/>
      <c r="AX51" s="3">
        <f>(AY50+AY52)/2</f>
        <v>0.3492326250000003</v>
      </c>
      <c r="AY51" s="3"/>
      <c r="AZ51" s="3">
        <f>(BA50+BA52)/2</f>
        <v>0.33705000000000029</v>
      </c>
      <c r="BA51" s="3"/>
    </row>
    <row r="52" spans="1:53" s="5" customFormat="1" x14ac:dyDescent="0.2">
      <c r="A52" s="3"/>
      <c r="B52" s="3"/>
      <c r="C52" s="3">
        <f>(D51+D53)/2</f>
        <v>0.64814066669488479</v>
      </c>
      <c r="D52" s="3"/>
      <c r="E52" s="3">
        <f>(F51+F53)/2</f>
        <v>0.63153451833618357</v>
      </c>
      <c r="F52" s="3"/>
      <c r="G52" s="3">
        <f>(H51+H53)/2</f>
        <v>0.61495570743025985</v>
      </c>
      <c r="H52" s="3"/>
      <c r="I52" s="3">
        <f>(J51+J53)/2</f>
        <v>0.59839648987016636</v>
      </c>
      <c r="J52" s="3"/>
      <c r="K52" s="3">
        <f>(L51+L53)/2</f>
        <v>0.58184839834554314</v>
      </c>
      <c r="L52" s="3"/>
      <c r="M52" s="3">
        <f>(N51+N53)/2</f>
        <v>0.56530212688652548</v>
      </c>
      <c r="N52" s="3"/>
      <c r="O52" s="3">
        <f>(P51+P53)/2</f>
        <v>0.54874739139984285</v>
      </c>
      <c r="P52" s="3"/>
      <c r="Q52" s="3">
        <f>(R51+R53)/2</f>
        <v>0.53217275988593116</v>
      </c>
      <c r="R52" s="3"/>
      <c r="S52" s="3">
        <f>(T51+T53)/2</f>
        <v>0.51556544400224813</v>
      </c>
      <c r="T52" s="3"/>
      <c r="U52" s="3">
        <f>(V51+V53)/2</f>
        <v>0.49891104084043092</v>
      </c>
      <c r="V52" s="3"/>
      <c r="W52" s="3">
        <f>(X51+X53)/2</f>
        <v>0.48219320987341052</v>
      </c>
      <c r="X52" s="3"/>
      <c r="Y52" s="3">
        <f>(Z51+Z53)/2</f>
        <v>0.46539326449242169</v>
      </c>
      <c r="Z52" s="3"/>
      <c r="AA52" s="3">
        <f>(AB51+AB53)/2</f>
        <v>0.4484896496239299</v>
      </c>
      <c r="AB52" s="3"/>
      <c r="AC52" s="3">
        <f>(AD51+AD53)/2</f>
        <v>0.43145726543375035</v>
      </c>
      <c r="AD52" s="3"/>
      <c r="AE52" s="3">
        <f>(AF51+AF53)/2</f>
        <v>0.41426658036343889</v>
      </c>
      <c r="AF52" s="3"/>
      <c r="AG52" s="3">
        <f>(AH51+AH53)/2</f>
        <v>0.39688245223274499</v>
      </c>
      <c r="AH52" s="3"/>
      <c r="AI52" s="3">
        <f>(AJ51+AJ53)/2</f>
        <v>0.37926254075732135</v>
      </c>
      <c r="AJ52" s="3"/>
      <c r="AK52" s="3">
        <f>(AL51+AL53)/2</f>
        <v>0.3613551462375012</v>
      </c>
      <c r="AL52" s="3"/>
      <c r="AM52" s="3">
        <f>(AN51+AN53)/2</f>
        <v>0.34309625294531415</v>
      </c>
      <c r="AN52" s="3"/>
      <c r="AO52" s="3">
        <f>(AP51+AP53)/2</f>
        <v>0.32440553574782366</v>
      </c>
      <c r="AP52" s="3"/>
      <c r="AQ52" s="3">
        <f>(AR51+AR53)/2</f>
        <v>0.30518131780050906</v>
      </c>
      <c r="AR52" s="3"/>
      <c r="AS52" s="3">
        <f>(AT51+AT53)/2</f>
        <v>0.28529594117226587</v>
      </c>
      <c r="AT52" s="3"/>
      <c r="AU52" s="3">
        <f>(AV51+AV53)/2</f>
        <v>0.2646008564062502</v>
      </c>
      <c r="AV52" s="3"/>
      <c r="AW52" s="3">
        <f>(AX51+AX53)/2</f>
        <v>0.24299756250000021</v>
      </c>
      <c r="AX52" s="3"/>
      <c r="AY52" s="3">
        <f>(AZ51+AZ53)/2</f>
        <v>0.22102500000000019</v>
      </c>
      <c r="AZ52" s="3"/>
      <c r="BA52" s="3">
        <f>1.1^2-1</f>
        <v>0.21000000000000019</v>
      </c>
    </row>
    <row r="53" spans="1:53" s="5" customFormat="1" x14ac:dyDescent="0.2">
      <c r="A53" s="3"/>
      <c r="B53" s="3">
        <f>(C52+C54)/2</f>
        <v>0.54363718192772115</v>
      </c>
      <c r="C53" s="3"/>
      <c r="D53" s="3">
        <f>(E52+E54)/2</f>
        <v>0.52837264575952458</v>
      </c>
      <c r="E53" s="3"/>
      <c r="F53" s="3">
        <f>(G52+G54)/2</f>
        <v>0.5131267290056718</v>
      </c>
      <c r="G53" s="3"/>
      <c r="H53" s="3">
        <f>(I52+I54)/2</f>
        <v>0.4978916544824537</v>
      </c>
      <c r="I53" s="3"/>
      <c r="J53" s="3">
        <f>(K52+K54)/2</f>
        <v>0.4826588697779518</v>
      </c>
      <c r="K53" s="3"/>
      <c r="L53" s="3">
        <f>(M52+M54)/2</f>
        <v>0.46741891661948975</v>
      </c>
      <c r="M53" s="3"/>
      <c r="N53" s="3">
        <f>(O52+O54)/2</f>
        <v>0.45216127120947469</v>
      </c>
      <c r="O53" s="3"/>
      <c r="P53" s="3">
        <f>(Q52+Q54)/2</f>
        <v>0.4368741472697909</v>
      </c>
      <c r="Q53" s="3"/>
      <c r="R53" s="3">
        <f>(S52+S54)/2</f>
        <v>0.42154425061621476</v>
      </c>
      <c r="S53" s="3"/>
      <c r="T53" s="3">
        <f>(U52+U54)/2</f>
        <v>0.40615646990816245</v>
      </c>
      <c r="U53" s="3"/>
      <c r="V53" s="3">
        <f>(W52+W54)/2</f>
        <v>0.39069348213649935</v>
      </c>
      <c r="W53" s="3"/>
      <c r="X53" s="3">
        <f>(Y52+Y54)/2</f>
        <v>0.37513524237420975</v>
      </c>
      <c r="Y53" s="3"/>
      <c r="Z53" s="3">
        <f>(AA52+AA54)/2</f>
        <v>0.3594583135834909</v>
      </c>
      <c r="AA53" s="3"/>
      <c r="AB53" s="3">
        <f>(AC52+AC54)/2</f>
        <v>0.34363497088424699</v>
      </c>
      <c r="AC53" s="3"/>
      <c r="AD53" s="3">
        <f>(AE52+AE54)/2</f>
        <v>0.32763198042085062</v>
      </c>
      <c r="AE53" s="3"/>
      <c r="AF53" s="3">
        <f>(AG52+AG54)/2</f>
        <v>0.31140889627031454</v>
      </c>
      <c r="AG53" s="3"/>
      <c r="AH53" s="3">
        <f>(AI52+AI54)/2</f>
        <v>0.29491562151361067</v>
      </c>
      <c r="AI53" s="3"/>
      <c r="AJ53" s="3">
        <f>(AK52+AK54)/2</f>
        <v>0.27808880520052404</v>
      </c>
      <c r="AK53" s="3"/>
      <c r="AL53" s="3">
        <f>(AM52+AM54)/2</f>
        <v>0.26084631822433646</v>
      </c>
      <c r="AM53" s="3"/>
      <c r="AN53" s="3">
        <f>(AO52+AO54)/2</f>
        <v>0.24307839279553312</v>
      </c>
      <c r="AO53" s="3"/>
      <c r="AP53" s="3">
        <f>(AQ52+AQ54)/2</f>
        <v>0.22463259032608465</v>
      </c>
      <c r="AQ53" s="3"/>
      <c r="AR53" s="3">
        <f>(AS52+AS54)/2</f>
        <v>0.20528640185566421</v>
      </c>
      <c r="AS53" s="3"/>
      <c r="AT53" s="3">
        <f>(AU52+AU54)/2</f>
        <v>0.18469231101562514</v>
      </c>
      <c r="AU53" s="3"/>
      <c r="AV53" s="3">
        <f>(AW52+AW54)/2</f>
        <v>0.16225190625000013</v>
      </c>
      <c r="AW53" s="3"/>
      <c r="AX53" s="3">
        <f>(AY52+AY54)/2</f>
        <v>0.13676250000000012</v>
      </c>
      <c r="AY53" s="3"/>
      <c r="AZ53" s="3">
        <f>(BA52+BA54)/2</f>
        <v>0.10500000000000009</v>
      </c>
      <c r="BA53" s="3"/>
    </row>
    <row r="54" spans="1:53" s="5" customFormat="1" x14ac:dyDescent="0.2">
      <c r="A54" s="3">
        <f>(B53+B55)/2</f>
        <v>0.45307362481800306</v>
      </c>
      <c r="B54" s="3"/>
      <c r="C54" s="3">
        <f>(D53+D55)/2</f>
        <v>0.43913369716055745</v>
      </c>
      <c r="D54" s="3"/>
      <c r="E54" s="3">
        <f>(F53+F55)/2</f>
        <v>0.42521077318286549</v>
      </c>
      <c r="F54" s="3"/>
      <c r="G54" s="3">
        <f>(H53+H55)/2</f>
        <v>0.41129775058108364</v>
      </c>
      <c r="H54" s="3"/>
      <c r="I54" s="3">
        <f>(J53+J55)/2</f>
        <v>0.39738681909474105</v>
      </c>
      <c r="J54" s="3"/>
      <c r="K54" s="3">
        <f>(L53+L55)/2</f>
        <v>0.38346934121036041</v>
      </c>
      <c r="L54" s="3"/>
      <c r="M54" s="3">
        <f>(N53+N55)/2</f>
        <v>0.36953570635245409</v>
      </c>
      <c r="N54" s="3"/>
      <c r="O54" s="3">
        <f>(P53+P55)/2</f>
        <v>0.35557515101910647</v>
      </c>
      <c r="P54" s="3"/>
      <c r="Q54" s="3">
        <f>(R53+R55)/2</f>
        <v>0.34157553465365059</v>
      </c>
      <c r="R54" s="3"/>
      <c r="S54" s="3">
        <f>(T53+T55)/2</f>
        <v>0.32752305723018138</v>
      </c>
      <c r="T54" s="3"/>
      <c r="U54" s="3">
        <f>(V53+V55)/2</f>
        <v>0.31340189897589399</v>
      </c>
      <c r="V54" s="3"/>
      <c r="W54" s="3">
        <f>(X53+X55)/2</f>
        <v>0.29919375439958817</v>
      </c>
      <c r="X54" s="3"/>
      <c r="Y54" s="3">
        <f>(Z53+Z55)/2</f>
        <v>0.28487722025599782</v>
      </c>
      <c r="Z54" s="3"/>
      <c r="AA54" s="3">
        <f>(AB53+AB55)/2</f>
        <v>0.27042697754305195</v>
      </c>
      <c r="AB54" s="3"/>
      <c r="AC54" s="3">
        <f>(AD53+AD55)/2</f>
        <v>0.25581267633474369</v>
      </c>
      <c r="AD54" s="3"/>
      <c r="AE54" s="3">
        <f>(AF53+AF55)/2</f>
        <v>0.24099738047826239</v>
      </c>
      <c r="AF54" s="3"/>
      <c r="AG54" s="3">
        <f>(AH53+AH55)/2</f>
        <v>0.22593534030788406</v>
      </c>
      <c r="AH54" s="3"/>
      <c r="AI54" s="3">
        <f>(AJ53+AJ55)/2</f>
        <v>0.21056870226989999</v>
      </c>
      <c r="AJ54" s="3"/>
      <c r="AK54" s="3">
        <f>(AL53+AL55)/2</f>
        <v>0.19482246416354687</v>
      </c>
      <c r="AL54" s="3"/>
      <c r="AM54" s="3">
        <f>(AN53+AN55)/2</f>
        <v>0.17859638350335871</v>
      </c>
      <c r="AN54" s="3"/>
      <c r="AO54" s="3">
        <f>(AP53+AP55)/2</f>
        <v>0.16175124984324257</v>
      </c>
      <c r="AP54" s="3"/>
      <c r="AQ54" s="3">
        <f>(AR53+AR55)/2</f>
        <v>0.14408386285166025</v>
      </c>
      <c r="AR54" s="3"/>
      <c r="AS54" s="3">
        <f>(AT53+AT55)/2</f>
        <v>0.12527686253906259</v>
      </c>
      <c r="AT54" s="3"/>
      <c r="AU54" s="3">
        <f>(AV53+AV55)/2</f>
        <v>0.10478376562500008</v>
      </c>
      <c r="AV54" s="3"/>
      <c r="AW54" s="3">
        <f>(AX53+AX55)/2</f>
        <v>8.1506250000000072E-2</v>
      </c>
      <c r="AX54" s="3"/>
      <c r="AY54" s="3">
        <f>(AZ53+AZ55)/2</f>
        <v>5.2500000000000047E-2</v>
      </c>
      <c r="AZ54" s="3"/>
      <c r="BA54" s="3">
        <f>1-1</f>
        <v>0</v>
      </c>
    </row>
    <row r="55" spans="1:53" x14ac:dyDescent="0.2">
      <c r="A55" s="3"/>
      <c r="B55" s="3">
        <f>(C54+C56)/2</f>
        <v>0.36251006770828492</v>
      </c>
      <c r="C55" s="3"/>
      <c r="D55" s="3">
        <f>(E54+E56)/2</f>
        <v>0.34989474856159031</v>
      </c>
      <c r="E55" s="3"/>
      <c r="F55" s="3">
        <f>(G54+G56)/2</f>
        <v>0.33729481736005912</v>
      </c>
      <c r="G55" s="3"/>
      <c r="H55" s="3">
        <f>(I54+I56)/2</f>
        <v>0.32470384667971364</v>
      </c>
      <c r="I55" s="3"/>
      <c r="J55" s="3">
        <f>(K54+K56)/2</f>
        <v>0.3121147684115303</v>
      </c>
      <c r="K55" s="3"/>
      <c r="L55" s="3">
        <f>(M54+M56)/2</f>
        <v>0.29951976580123107</v>
      </c>
      <c r="M55" s="3"/>
      <c r="N55" s="3">
        <f>(O54+O56)/2</f>
        <v>0.28691014149543348</v>
      </c>
      <c r="O55" s="3"/>
      <c r="P55" s="3">
        <f>(Q54+Q56)/2</f>
        <v>0.27427615476842204</v>
      </c>
      <c r="Q55" s="3"/>
      <c r="R55" s="3">
        <f>(S54+S56)/2</f>
        <v>0.26160681869108643</v>
      </c>
      <c r="S55" s="3"/>
      <c r="T55" s="3">
        <f>(U54+U56)/2</f>
        <v>0.24888964455220025</v>
      </c>
      <c r="U55" s="3"/>
      <c r="V55" s="3">
        <f>(W54+W56)/2</f>
        <v>0.2361103158152886</v>
      </c>
      <c r="W55" s="3"/>
      <c r="X55" s="3">
        <f>(Y54+Y56)/2</f>
        <v>0.22325226642496662</v>
      </c>
      <c r="Y55" s="3"/>
      <c r="Z55" s="3">
        <f>(AA54+AA56)/2</f>
        <v>0.2102961269285048</v>
      </c>
      <c r="AA55" s="3"/>
      <c r="AB55" s="3">
        <f>(AC54+AC56)/2</f>
        <v>0.19721898420185693</v>
      </c>
      <c r="AC55" s="3"/>
      <c r="AD55" s="3">
        <f>(AE54+AE56)/2</f>
        <v>0.18399337224863677</v>
      </c>
      <c r="AE55" s="3"/>
      <c r="AF55" s="3">
        <f>(AG54+AG56)/2</f>
        <v>0.17058586468621023</v>
      </c>
      <c r="AG55" s="3"/>
      <c r="AH55" s="3">
        <f>(AI54+AI56)/2</f>
        <v>0.15695505910215746</v>
      </c>
      <c r="AI55" s="3"/>
      <c r="AJ55" s="3">
        <f>(AK54+AK56)/2</f>
        <v>0.14304859933927597</v>
      </c>
      <c r="AK55" s="3"/>
      <c r="AL55" s="3">
        <f>(AM54+AM56)/2</f>
        <v>0.12879861010275728</v>
      </c>
      <c r="AM55" s="3"/>
      <c r="AN55" s="3">
        <f>(AO54+AO56)/2</f>
        <v>0.1141143742111843</v>
      </c>
      <c r="AO55" s="3"/>
      <c r="AP55" s="3">
        <f>(AQ54+AQ56)/2</f>
        <v>9.8869909360400465E-2</v>
      </c>
      <c r="AQ55" s="3"/>
      <c r="AR55" s="3">
        <f>(AS54+AS56)/2</f>
        <v>8.2881323847656313E-2</v>
      </c>
      <c r="AS55" s="3"/>
      <c r="AT55" s="3">
        <f>(AU54+AU56)/2</f>
        <v>6.5861414062500054E-2</v>
      </c>
      <c r="AU55" s="3"/>
      <c r="AV55" s="3">
        <f>(AW54+AW56)/2</f>
        <v>4.7315625000000042E-2</v>
      </c>
      <c r="AW55" s="3"/>
      <c r="AX55" s="3">
        <f>(AY54+AY56)/2</f>
        <v>2.6250000000000023E-2</v>
      </c>
      <c r="AY55" s="3"/>
      <c r="AZ55" s="3">
        <f>(BA54+BA56)/2</f>
        <v>0</v>
      </c>
      <c r="BA55" s="3"/>
    </row>
    <row r="56" spans="1:53" x14ac:dyDescent="0.2">
      <c r="A56" s="3"/>
      <c r="B56" s="3"/>
      <c r="C56" s="3">
        <f>(D55+D57)/2</f>
        <v>0.2858864382560124</v>
      </c>
      <c r="D56" s="3"/>
      <c r="E56" s="3">
        <f>(F55+F57)/2</f>
        <v>0.27457872394031518</v>
      </c>
      <c r="F56" s="3"/>
      <c r="G56" s="3">
        <f>(H55+H57)/2</f>
        <v>0.26329188413903459</v>
      </c>
      <c r="H56" s="3"/>
      <c r="I56" s="3">
        <f>(J55+J57)/2</f>
        <v>0.25202087426468622</v>
      </c>
      <c r="J56" s="3"/>
      <c r="K56" s="3">
        <f>(L55+L57)/2</f>
        <v>0.24076019561270012</v>
      </c>
      <c r="L56" s="3"/>
      <c r="M56" s="3">
        <f>(N55+N57)/2</f>
        <v>0.22950382525000806</v>
      </c>
      <c r="N56" s="3"/>
      <c r="O56" s="3">
        <f>(P55+P57)/2</f>
        <v>0.21824513197176054</v>
      </c>
      <c r="P56" s="3"/>
      <c r="Q56" s="3">
        <f>(R55+R57)/2</f>
        <v>0.20697677488319355</v>
      </c>
      <c r="R56" s="3"/>
      <c r="S56" s="3">
        <f>(T55+T57)/2</f>
        <v>0.19569058015199148</v>
      </c>
      <c r="T56" s="3"/>
      <c r="U56" s="3">
        <f>(V55+V57)/2</f>
        <v>0.18437739012850651</v>
      </c>
      <c r="V56" s="3"/>
      <c r="W56" s="3">
        <f>(X55+X57)/2</f>
        <v>0.17302687723098903</v>
      </c>
      <c r="X56" s="3"/>
      <c r="Y56" s="3">
        <f>(Z55+Z57)/2</f>
        <v>0.16162731259393542</v>
      </c>
      <c r="Z56" s="3"/>
      <c r="AA56" s="3">
        <f>(AB55+AB57)/2</f>
        <v>0.15016527631395762</v>
      </c>
      <c r="AB56" s="3"/>
      <c r="AC56" s="3">
        <f>(AD55+AD57)/2</f>
        <v>0.13862529206897017</v>
      </c>
      <c r="AD56" s="3"/>
      <c r="AE56" s="3">
        <f>(AF55+AF57)/2</f>
        <v>0.12698936401901115</v>
      </c>
      <c r="AF56" s="3"/>
      <c r="AG56" s="3">
        <f>(AH55+AH57)/2</f>
        <v>0.1152363890645364</v>
      </c>
      <c r="AH56" s="3"/>
      <c r="AI56" s="3">
        <f>(AJ55+AJ57)/2</f>
        <v>0.10334141593441495</v>
      </c>
      <c r="AJ56" s="3"/>
      <c r="AK56" s="3">
        <f>(AL55+AL57)/2</f>
        <v>9.1274734515005077E-2</v>
      </c>
      <c r="AL56" s="3"/>
      <c r="AM56" s="3">
        <f>(AN55+AN57)/2</f>
        <v>7.900083670215588E-2</v>
      </c>
      <c r="AN56" s="3"/>
      <c r="AO56" s="3">
        <f>(AP55+AP57)/2</f>
        <v>6.6477498579126021E-2</v>
      </c>
      <c r="AP56" s="3"/>
      <c r="AQ56" s="3">
        <f>(AR55+AR57)/2</f>
        <v>5.3655955869140667E-2</v>
      </c>
      <c r="AR56" s="3"/>
      <c r="AS56" s="3">
        <f>(AT55+AT57)/2</f>
        <v>4.0485785156250037E-2</v>
      </c>
      <c r="AT56" s="3"/>
      <c r="AU56" s="3">
        <f>(AV55+AV57)/2</f>
        <v>2.6939062500000024E-2</v>
      </c>
      <c r="AV56" s="3"/>
      <c r="AW56" s="3">
        <f>(AX55+AX57)/2</f>
        <v>1.3125000000000012E-2</v>
      </c>
      <c r="AX56" s="3"/>
      <c r="AY56" s="3">
        <f>(AZ55+AZ57)/2</f>
        <v>0</v>
      </c>
      <c r="AZ56" s="3"/>
      <c r="BA56" s="3">
        <v>0</v>
      </c>
    </row>
    <row r="57" spans="1:53" x14ac:dyDescent="0.2">
      <c r="A57" s="3"/>
      <c r="B57" s="3"/>
      <c r="C57" s="3"/>
      <c r="D57" s="3">
        <f>(E56+E58)/2</f>
        <v>0.22187812795043452</v>
      </c>
      <c r="E57" s="3"/>
      <c r="F57" s="3">
        <f>(G56+G58)/2</f>
        <v>0.21186263052057125</v>
      </c>
      <c r="G57" s="3"/>
      <c r="H57" s="3">
        <f>(I56+I58)/2</f>
        <v>0.20187992159835558</v>
      </c>
      <c r="I57" s="3"/>
      <c r="J57" s="3">
        <f>(K56+K58)/2</f>
        <v>0.19192698011784218</v>
      </c>
      <c r="K57" s="3"/>
      <c r="L57" s="3">
        <f>(M56+M58)/2</f>
        <v>0.18200062542416917</v>
      </c>
      <c r="M57" s="3"/>
      <c r="N57" s="3">
        <f>(O56+O58)/2</f>
        <v>0.17209750900458268</v>
      </c>
      <c r="O57" s="3"/>
      <c r="P57" s="3">
        <f>(Q56+Q58)/2</f>
        <v>0.16221410917509901</v>
      </c>
      <c r="Q57" s="3"/>
      <c r="R57" s="3">
        <f>(S56+S58)/2</f>
        <v>0.1523467310753007</v>
      </c>
      <c r="S57" s="3"/>
      <c r="T57" s="3">
        <f>(U56+U58)/2</f>
        <v>0.14249151575178268</v>
      </c>
      <c r="U57" s="3"/>
      <c r="V57" s="3">
        <f>(W56+W58)/2</f>
        <v>0.1326444644417244</v>
      </c>
      <c r="W57" s="3"/>
      <c r="X57" s="3">
        <f>(Y56+Y58)/2</f>
        <v>0.12280148803701144</v>
      </c>
      <c r="Y57" s="3"/>
      <c r="Z57" s="3">
        <f>(AA56+AA58)/2</f>
        <v>0.11295849825936606</v>
      </c>
      <c r="AA57" s="3"/>
      <c r="AB57" s="3">
        <f>(AC56+AC58)/2</f>
        <v>0.10311156842605831</v>
      </c>
      <c r="AC57" s="3"/>
      <c r="AD57" s="3">
        <f>(AE56+AE58)/2</f>
        <v>9.3257211889303582E-2</v>
      </c>
      <c r="AE57" s="3"/>
      <c r="AF57" s="3">
        <f>(AG56+AG58)/2</f>
        <v>8.3392863351812063E-2</v>
      </c>
      <c r="AG57" s="3"/>
      <c r="AH57" s="3">
        <f>(AI56+AI58)/2</f>
        <v>7.351771902691534E-2</v>
      </c>
      <c r="AI57" s="3"/>
      <c r="AJ57" s="3">
        <f>(AK56+AK58)/2</f>
        <v>6.3634232529553955E-2</v>
      </c>
      <c r="AK57" s="3"/>
      <c r="AL57" s="3">
        <f>(AM56+AM58)/2</f>
        <v>5.3750858927252877E-2</v>
      </c>
      <c r="AM57" s="3"/>
      <c r="AN57" s="3">
        <f>(AO56+AO58)/2</f>
        <v>4.3887299193127477E-2</v>
      </c>
      <c r="AO57" s="3"/>
      <c r="AP57" s="3">
        <f>(AQ56+AQ58)/2</f>
        <v>3.408508779785159E-2</v>
      </c>
      <c r="AQ57" s="3"/>
      <c r="AR57" s="3">
        <f>(AS56+AS58)/2</f>
        <v>2.4430587890625022E-2</v>
      </c>
      <c r="AS57" s="3"/>
      <c r="AT57" s="3">
        <f>(AU56+AU58)/2</f>
        <v>1.5110156250000013E-2</v>
      </c>
      <c r="AU57" s="3"/>
      <c r="AV57" s="3">
        <f>(AW56+AW58)/2</f>
        <v>6.5625000000000058E-3</v>
      </c>
      <c r="AW57" s="3"/>
      <c r="AX57" s="3">
        <f>(AY56+AY58)/2</f>
        <v>0</v>
      </c>
      <c r="AY57" s="3"/>
      <c r="AZ57" s="3">
        <f>(BA56+BA58)/2</f>
        <v>0</v>
      </c>
      <c r="BA57" s="3"/>
    </row>
    <row r="58" spans="1:53" x14ac:dyDescent="0.2">
      <c r="A58" s="3"/>
      <c r="B58" s="3"/>
      <c r="C58" s="3"/>
      <c r="D58" s="3"/>
      <c r="E58" s="3">
        <f>(F57+F59)/2</f>
        <v>0.16917753196055385</v>
      </c>
      <c r="F58" s="3"/>
      <c r="G58" s="3">
        <f>(H57+H59)/2</f>
        <v>0.16043337690210793</v>
      </c>
      <c r="H58" s="3"/>
      <c r="I58" s="3">
        <f>(J57+J59)/2</f>
        <v>0.15173896893202493</v>
      </c>
      <c r="J58" s="3"/>
      <c r="K58" s="3">
        <f>(L57+L59)/2</f>
        <v>0.14309376462298423</v>
      </c>
      <c r="L58" s="3"/>
      <c r="M58" s="3">
        <f>(N57+N59)/2</f>
        <v>0.13449742559833031</v>
      </c>
      <c r="N58" s="3"/>
      <c r="O58" s="3">
        <f>(P57+P59)/2</f>
        <v>0.12594988603740481</v>
      </c>
      <c r="P58" s="3"/>
      <c r="Q58" s="3">
        <f>(R57+R59)/2</f>
        <v>0.11745144346700447</v>
      </c>
      <c r="R58" s="3"/>
      <c r="S58" s="3">
        <f>(T57+T59)/2</f>
        <v>0.10900288199860991</v>
      </c>
      <c r="T58" s="3"/>
      <c r="U58" s="3">
        <f>(V57+V59)/2</f>
        <v>0.10060564137505884</v>
      </c>
      <c r="V58" s="3"/>
      <c r="W58" s="3">
        <f>(X57+X59)/2</f>
        <v>9.2262051652459764E-2</v>
      </c>
      <c r="X58" s="3"/>
      <c r="Y58" s="3">
        <f>(Z57+Z59)/2</f>
        <v>8.3975663480087448E-2</v>
      </c>
      <c r="Z58" s="3"/>
      <c r="AA58" s="3">
        <f>(AB57+AB59)/2</f>
        <v>7.5751720204774498E-2</v>
      </c>
      <c r="AB58" s="3"/>
      <c r="AC58" s="3">
        <f>(AD57+AD59)/2</f>
        <v>6.7597844783146455E-2</v>
      </c>
      <c r="AD58" s="3"/>
      <c r="AE58" s="3">
        <f>(AF57+AF59)/2</f>
        <v>5.952505975959603E-2</v>
      </c>
      <c r="AF58" s="3"/>
      <c r="AG58" s="3">
        <f>(AH57+AH59)/2</f>
        <v>5.1549337639087714E-2</v>
      </c>
      <c r="AH58" s="3"/>
      <c r="AI58" s="3">
        <f>(AJ57+AJ59)/2</f>
        <v>4.369402211941574E-2</v>
      </c>
      <c r="AJ58" s="3"/>
      <c r="AK58" s="3">
        <f>(AL57+AL59)/2</f>
        <v>3.5993730544102827E-2</v>
      </c>
      <c r="AL58" s="3"/>
      <c r="AM58" s="3">
        <f>(AN57+AN59)/2</f>
        <v>2.8500881152349878E-2</v>
      </c>
      <c r="AN58" s="3"/>
      <c r="AO58" s="3">
        <f>(AP57+AP59)/2</f>
        <v>2.1297099807128926E-2</v>
      </c>
      <c r="AP58" s="3"/>
      <c r="AQ58" s="3">
        <f>(AR57+AR59)/2</f>
        <v>1.4514219726562513E-2</v>
      </c>
      <c r="AR58" s="3"/>
      <c r="AS58" s="3">
        <f>(AT57+AT59)/2</f>
        <v>8.3753906250000065E-3</v>
      </c>
      <c r="AT58" s="3"/>
      <c r="AU58" s="3">
        <f>(AV57+AV59)/2</f>
        <v>3.2812500000000029E-3</v>
      </c>
      <c r="AV58" s="3"/>
      <c r="AW58" s="3">
        <f>(AX57+AX59)/2</f>
        <v>0</v>
      </c>
      <c r="AX58" s="3"/>
      <c r="AY58" s="3">
        <f>(AZ57+AZ59)/2</f>
        <v>0</v>
      </c>
      <c r="AZ58" s="3"/>
      <c r="BA58" s="3">
        <v>0</v>
      </c>
    </row>
    <row r="59" spans="1:53" x14ac:dyDescent="0.2">
      <c r="A59" s="3"/>
      <c r="B59" s="3"/>
      <c r="C59" s="3"/>
      <c r="D59" s="3"/>
      <c r="E59" s="3"/>
      <c r="F59" s="3">
        <f>(G58+G60)/2</f>
        <v>0.12649243340053642</v>
      </c>
      <c r="G59" s="3"/>
      <c r="H59" s="3">
        <f>(I58+I60)/2</f>
        <v>0.11898683220586027</v>
      </c>
      <c r="I59" s="3"/>
      <c r="J59" s="3">
        <f>(K58+K60)/2</f>
        <v>0.11155095774620769</v>
      </c>
      <c r="K59" s="3"/>
      <c r="L59" s="3">
        <f>(M58+M60)/2</f>
        <v>0.10418690382179932</v>
      </c>
      <c r="M59" s="3"/>
      <c r="N59" s="3">
        <f>(O58+O60)/2</f>
        <v>9.6897342192077934E-2</v>
      </c>
      <c r="O59" s="3"/>
      <c r="P59" s="3">
        <f>(Q58+Q60)/2</f>
        <v>8.9685662899710611E-2</v>
      </c>
      <c r="Q59" s="3"/>
      <c r="R59" s="3">
        <f>(S58+S60)/2</f>
        <v>8.2556155858708236E-2</v>
      </c>
      <c r="S59" s="3"/>
      <c r="T59" s="3">
        <f>(U58+U60)/2</f>
        <v>7.5514248245437135E-2</v>
      </c>
      <c r="U59" s="3"/>
      <c r="V59" s="3">
        <f>(W58+W60)/2</f>
        <v>6.8566818308393271E-2</v>
      </c>
      <c r="W59" s="3"/>
      <c r="X59" s="3">
        <f>(Y58+Y60)/2</f>
        <v>6.1722615267908086E-2</v>
      </c>
      <c r="Y59" s="3"/>
      <c r="Z59" s="3">
        <f>(AA58+AA60)/2</f>
        <v>5.4992828700808835E-2</v>
      </c>
      <c r="AA59" s="3"/>
      <c r="AB59" s="3">
        <f>(AC58+AC60)/2</f>
        <v>4.8391871983490688E-2</v>
      </c>
      <c r="AC59" s="3"/>
      <c r="AD59" s="3">
        <f>(AE58+AE60)/2</f>
        <v>4.1938477676989314E-2</v>
      </c>
      <c r="AE59" s="3"/>
      <c r="AF59" s="3">
        <f>(AG58+AG60)/2</f>
        <v>3.5657256167380004E-2</v>
      </c>
      <c r="AG59" s="3"/>
      <c r="AH59" s="3">
        <f>(AI58+AI60)/2</f>
        <v>2.9580956251260081E-2</v>
      </c>
      <c r="AI59" s="3"/>
      <c r="AJ59" s="3">
        <f>(AK58+AK60)/2</f>
        <v>2.3753811709277525E-2</v>
      </c>
      <c r="AK59" s="3"/>
      <c r="AL59" s="3">
        <f>(AM58+AM60)/2</f>
        <v>1.8236602160952776E-2</v>
      </c>
      <c r="AM59" s="3"/>
      <c r="AN59" s="3">
        <f>(AO58+AO60)/2</f>
        <v>1.3114463111572277E-2</v>
      </c>
      <c r="AO59" s="3"/>
      <c r="AP59" s="3">
        <f>(AQ58+AQ60)/2</f>
        <v>8.5091118164062583E-3</v>
      </c>
      <c r="AQ59" s="3"/>
      <c r="AR59" s="3">
        <f>(AS58+AS60)/2</f>
        <v>4.5978515625000032E-3</v>
      </c>
      <c r="AS59" s="3"/>
      <c r="AT59" s="3">
        <f>(AU58+AU60)/2</f>
        <v>1.6406250000000015E-3</v>
      </c>
      <c r="AU59" s="3"/>
      <c r="AV59" s="3">
        <f>(AW58+AW60)/2</f>
        <v>0</v>
      </c>
      <c r="AW59" s="3"/>
      <c r="AX59" s="3">
        <f>(AY58+AY60)/2</f>
        <v>0</v>
      </c>
      <c r="AY59" s="3"/>
      <c r="AZ59" s="3">
        <f>(BA58+BA60)</f>
        <v>0</v>
      </c>
      <c r="BA59" s="3"/>
    </row>
    <row r="60" spans="1:53" x14ac:dyDescent="0.2">
      <c r="A60" s="3"/>
      <c r="B60" s="3"/>
      <c r="C60" s="3"/>
      <c r="D60" s="3"/>
      <c r="E60" s="3"/>
      <c r="F60" s="3"/>
      <c r="G60" s="3">
        <f>(H59+H61)/2</f>
        <v>9.2551489898964917E-2</v>
      </c>
      <c r="H60" s="3"/>
      <c r="I60" s="3">
        <f>(J59+J61)/2</f>
        <v>8.6234695479695617E-2</v>
      </c>
      <c r="J60" s="3"/>
      <c r="K60" s="3">
        <f>(L59+L61)/2</f>
        <v>8.0008150869431124E-2</v>
      </c>
      <c r="L60" s="3"/>
      <c r="M60" s="3">
        <f>(N59+N61)/2</f>
        <v>7.3876382045268349E-2</v>
      </c>
      <c r="N60" s="3"/>
      <c r="O60" s="3">
        <f>(P59+P61)/2</f>
        <v>6.784479834675107E-2</v>
      </c>
      <c r="P60" s="3"/>
      <c r="Q60" s="3">
        <f>(R59+R61)/2</f>
        <v>6.1919882332416763E-2</v>
      </c>
      <c r="R60" s="3"/>
      <c r="S60" s="3">
        <f>(T59+T61)/2</f>
        <v>5.6109429718806572E-2</v>
      </c>
      <c r="T60" s="3"/>
      <c r="U60" s="3">
        <f>(V59+V61)/2</f>
        <v>5.0422855115815429E-2</v>
      </c>
      <c r="V60" s="3"/>
      <c r="W60" s="3">
        <f>(X59+X61)/2</f>
        <v>4.4871584964326777E-2</v>
      </c>
      <c r="X60" s="3"/>
      <c r="Y60" s="3">
        <f>(Z59+Z61)/2</f>
        <v>3.9469567055728724E-2</v>
      </c>
      <c r="Z60" s="3"/>
      <c r="AA60" s="3">
        <f>(AB59+AB61)/2</f>
        <v>3.4233937196843173E-2</v>
      </c>
      <c r="AB60" s="3"/>
      <c r="AC60" s="3">
        <f>(AD59+AD61)/2</f>
        <v>2.9185899183834917E-2</v>
      </c>
      <c r="AD60" s="3"/>
      <c r="AE60" s="3">
        <f>(AF59+AF61)/2</f>
        <v>2.4351895594382597E-2</v>
      </c>
      <c r="AF60" s="3"/>
      <c r="AG60" s="3">
        <f>(AH59+AH61)/2</f>
        <v>1.9765174695672294E-2</v>
      </c>
      <c r="AH60" s="3"/>
      <c r="AI60" s="3">
        <f>(AJ59+AJ61)/2</f>
        <v>1.5467890383104418E-2</v>
      </c>
      <c r="AJ60" s="3"/>
      <c r="AK60" s="3">
        <f>(AL59+AL61)/2</f>
        <v>1.151389287445222E-2</v>
      </c>
      <c r="AL60" s="3"/>
      <c r="AM60" s="3">
        <f>(AN59+AN61)/2</f>
        <v>7.9723231695556715E-3</v>
      </c>
      <c r="AN60" s="3"/>
      <c r="AO60" s="3">
        <f>(AP59+AP61)/2</f>
        <v>4.9318264160156293E-3</v>
      </c>
      <c r="AP60" s="3"/>
      <c r="AQ60" s="3">
        <f>(AR59+AR61)/2</f>
        <v>2.5040039062500016E-3</v>
      </c>
      <c r="AR60" s="3"/>
      <c r="AS60" s="3">
        <f>(AT59+AT61)/2</f>
        <v>8.2031250000000073E-4</v>
      </c>
      <c r="AT60" s="3"/>
      <c r="AU60" s="3">
        <f>(AV59+AV61)/2</f>
        <v>0</v>
      </c>
      <c r="AV60" s="3"/>
      <c r="AW60" s="3">
        <f>(AX59+AX61)/2</f>
        <v>0</v>
      </c>
      <c r="AX60" s="3"/>
      <c r="AY60" s="3">
        <f>(AZ59+AZ61)/2</f>
        <v>0</v>
      </c>
      <c r="AZ60" s="3"/>
      <c r="BA60" s="3">
        <v>0</v>
      </c>
    </row>
    <row r="61" spans="1:53" x14ac:dyDescent="0.2">
      <c r="A61" s="3"/>
      <c r="B61" s="3"/>
      <c r="C61" s="3"/>
      <c r="D61" s="3"/>
      <c r="E61" s="3"/>
      <c r="F61" s="3"/>
      <c r="G61" s="3"/>
      <c r="H61" s="3">
        <f>(I60+I62)/2</f>
        <v>6.6116147592069546E-2</v>
      </c>
      <c r="I61" s="3"/>
      <c r="J61" s="3">
        <f>(K60+K62)/2</f>
        <v>6.0918433213183534E-2</v>
      </c>
      <c r="K61" s="3"/>
      <c r="L61" s="3">
        <f>(M60+M62)/2</f>
        <v>5.5829397917062921E-2</v>
      </c>
      <c r="M61" s="3"/>
      <c r="N61" s="3">
        <f>(O60+O62)/2</f>
        <v>5.0855421898458764E-2</v>
      </c>
      <c r="O61" s="3"/>
      <c r="P61" s="3">
        <f>(Q60+Q62)/2</f>
        <v>4.6003933793791536E-2</v>
      </c>
      <c r="Q61" s="3"/>
      <c r="R61" s="3">
        <f>(S60+S62)/2</f>
        <v>4.1283608806125291E-2</v>
      </c>
      <c r="S61" s="3"/>
      <c r="T61" s="3">
        <f>(U60+U62)/2</f>
        <v>3.6704611192176009E-2</v>
      </c>
      <c r="U61" s="3"/>
      <c r="V61" s="3">
        <f>(W60+W62)/2</f>
        <v>3.2278891923237588E-2</v>
      </c>
      <c r="W61" s="3"/>
      <c r="X61" s="3">
        <f>(Y60+Y62)/2</f>
        <v>2.8020554660745468E-2</v>
      </c>
      <c r="Y61" s="3"/>
      <c r="Z61" s="3">
        <f>(AA60+AA62)/2</f>
        <v>2.3946305410648617E-2</v>
      </c>
      <c r="AA61" s="3"/>
      <c r="AB61" s="3">
        <f>(AC60+AC62)/2</f>
        <v>2.0076002410195651E-2</v>
      </c>
      <c r="AC61" s="3"/>
      <c r="AD61" s="3">
        <f>(AE60+AE62)/2</f>
        <v>1.6433320690680521E-2</v>
      </c>
      <c r="AE61" s="3"/>
      <c r="AF61" s="3">
        <f>(AG60+AG62)/2</f>
        <v>1.3046535021385192E-2</v>
      </c>
      <c r="AG61" s="3"/>
      <c r="AH61" s="3">
        <f>(AI60+AI62)/2</f>
        <v>9.9493931400845073E-3</v>
      </c>
      <c r="AI61" s="3"/>
      <c r="AJ61" s="3">
        <f>(AK60+AK62)/2</f>
        <v>7.1819690569313119E-3</v>
      </c>
      <c r="AK61" s="3"/>
      <c r="AL61" s="3">
        <f>(AM60+AM62)/2</f>
        <v>4.7911835879516649E-3</v>
      </c>
      <c r="AM61" s="3"/>
      <c r="AN61" s="3">
        <f>(AO60+AO62)/2</f>
        <v>2.8301832275390649E-3</v>
      </c>
      <c r="AO61" s="3"/>
      <c r="AP61" s="3">
        <f>(AQ60+AQ62)/2</f>
        <v>1.3545410156250008E-3</v>
      </c>
      <c r="AQ61" s="3"/>
      <c r="AR61" s="3">
        <f>(AS60+AS62)/2</f>
        <v>4.1015625000000036E-4</v>
      </c>
      <c r="AS61" s="3"/>
      <c r="AT61" s="3">
        <f>(AU60+AU62)/2</f>
        <v>0</v>
      </c>
      <c r="AU61" s="3"/>
      <c r="AV61" s="3">
        <f>(AW60+AW62)/2</f>
        <v>0</v>
      </c>
      <c r="AW61" s="3"/>
      <c r="AX61" s="3">
        <f>(AY60+AY62)/2</f>
        <v>0</v>
      </c>
      <c r="AY61" s="3"/>
      <c r="AZ61" s="3">
        <f>(BA60+BA62)</f>
        <v>0</v>
      </c>
      <c r="BA61" s="3"/>
    </row>
    <row r="62" spans="1:53" x14ac:dyDescent="0.2">
      <c r="A62" s="3"/>
      <c r="B62" s="3"/>
      <c r="C62" s="3"/>
      <c r="D62" s="3"/>
      <c r="E62" s="3"/>
      <c r="F62" s="3"/>
      <c r="G62" s="3"/>
      <c r="H62" s="3"/>
      <c r="I62" s="3">
        <f>(J61+J63)/2</f>
        <v>4.5997599704443469E-2</v>
      </c>
      <c r="J62" s="3"/>
      <c r="K62" s="3">
        <f>(L61+L63)/2</f>
        <v>4.1828715556935937E-2</v>
      </c>
      <c r="L62" s="3"/>
      <c r="M62" s="3">
        <f>(N61+N63)/2</f>
        <v>3.7782413788857494E-2</v>
      </c>
      <c r="N62" s="3"/>
      <c r="O62" s="3">
        <f>(P61+P63)/2</f>
        <v>3.3866045450166464E-2</v>
      </c>
      <c r="P62" s="3"/>
      <c r="Q62" s="3">
        <f>(R61+R63)/2</f>
        <v>3.0087985255166309E-2</v>
      </c>
      <c r="R62" s="3"/>
      <c r="S62" s="3">
        <f>(T61+T63)/2</f>
        <v>2.6457787893444017E-2</v>
      </c>
      <c r="T62" s="3"/>
      <c r="U62" s="3">
        <f>(V61+V63)/2</f>
        <v>2.2986367268536586E-2</v>
      </c>
      <c r="V62" s="3"/>
      <c r="W62" s="3">
        <f>(X61+X63)/2</f>
        <v>1.9686198882148401E-2</v>
      </c>
      <c r="X62" s="3"/>
      <c r="Y62" s="3">
        <f>(Z61+Z63)/2</f>
        <v>1.6571542265762209E-2</v>
      </c>
      <c r="Z62" s="3"/>
      <c r="AA62" s="3">
        <f>(AB61+AB63)/2</f>
        <v>1.3658673624454063E-2</v>
      </c>
      <c r="AB62" s="3"/>
      <c r="AC62" s="3">
        <f>(AD61+AD63)/2</f>
        <v>1.0966105636556381E-2</v>
      </c>
      <c r="AD62" s="3"/>
      <c r="AE62" s="3">
        <f>(AF61+AF63)/2</f>
        <v>8.5147457869784414E-3</v>
      </c>
      <c r="AF62" s="3"/>
      <c r="AG62" s="3">
        <f>(AH61+AH63)/2</f>
        <v>6.3278953470980908E-3</v>
      </c>
      <c r="AH62" s="3"/>
      <c r="AI62" s="3">
        <f>(AJ61+AJ63)/2</f>
        <v>4.4308958970645951E-3</v>
      </c>
      <c r="AJ62" s="3"/>
      <c r="AK62" s="3">
        <f>(AL61+AL63)/2</f>
        <v>2.8500452394104032E-3</v>
      </c>
      <c r="AL62" s="3"/>
      <c r="AM62" s="3">
        <f>(AN61+AN63)/2</f>
        <v>1.6100440063476576E-3</v>
      </c>
      <c r="AN62" s="3"/>
      <c r="AO62" s="3">
        <f>(AP61+AP63)/2</f>
        <v>7.2854003906250037E-4</v>
      </c>
      <c r="AP62" s="3"/>
      <c r="AQ62" s="3">
        <f>(AR61+AR63)/2</f>
        <v>2.0507812500000018E-4</v>
      </c>
      <c r="AR62" s="3"/>
      <c r="AS62" s="3">
        <f>(AT61+AT63)/2</f>
        <v>0</v>
      </c>
      <c r="AT62" s="3"/>
      <c r="AU62" s="3">
        <f>(AV61+AV63)/2</f>
        <v>0</v>
      </c>
      <c r="AV62" s="3"/>
      <c r="AW62" s="3">
        <f>(AX61+AX63)/2</f>
        <v>0</v>
      </c>
      <c r="AX62" s="3"/>
      <c r="AY62" s="3">
        <f>(AZ61+AZ63)/2</f>
        <v>0</v>
      </c>
      <c r="AZ62" s="3"/>
      <c r="BA62" s="3">
        <v>0</v>
      </c>
    </row>
    <row r="63" spans="1:53" x14ac:dyDescent="0.2">
      <c r="A63" s="3"/>
      <c r="B63" s="3"/>
      <c r="C63" s="3"/>
      <c r="D63" s="3"/>
      <c r="E63" s="3"/>
      <c r="F63" s="3"/>
      <c r="G63" s="3"/>
      <c r="H63" s="3"/>
      <c r="I63" s="3"/>
      <c r="J63" s="3">
        <f>(K62+K64)/2</f>
        <v>3.1076766195703404E-2</v>
      </c>
      <c r="K63" s="3"/>
      <c r="L63" s="3">
        <f>(M62+M64)/2</f>
        <v>2.7828033196808957E-2</v>
      </c>
      <c r="M63" s="3"/>
      <c r="N63" s="3">
        <f>(O62+O64)/2</f>
        <v>2.4709405679256218E-2</v>
      </c>
      <c r="O63" s="3"/>
      <c r="P63" s="3">
        <f>(Q62+Q64)/2</f>
        <v>2.1728157106541395E-2</v>
      </c>
      <c r="Q63" s="3"/>
      <c r="R63" s="3">
        <f>(S62+S64)/2</f>
        <v>1.8892361704207324E-2</v>
      </c>
      <c r="S63" s="3"/>
      <c r="T63" s="3">
        <f>(U62+U64)/2</f>
        <v>1.6210964594712024E-2</v>
      </c>
      <c r="U63" s="3"/>
      <c r="V63" s="3">
        <f>(W62+W64)/2</f>
        <v>1.3693842613835583E-2</v>
      </c>
      <c r="W63" s="3"/>
      <c r="X63" s="3">
        <f>(Y62+Y64)/2</f>
        <v>1.1351843103551335E-2</v>
      </c>
      <c r="Y63" s="3"/>
      <c r="Z63" s="3">
        <f>(AA62+AA64)/2</f>
        <v>9.1967791208758011E-3</v>
      </c>
      <c r="AA63" s="3"/>
      <c r="AB63" s="3">
        <f>(AC62+AC64)/2</f>
        <v>7.2413448387124747E-3</v>
      </c>
      <c r="AC63" s="3"/>
      <c r="AD63" s="3">
        <f>(AE62+AE64)/2</f>
        <v>5.4988905824322407E-3</v>
      </c>
      <c r="AE63" s="3"/>
      <c r="AF63" s="3">
        <f>(AG62+AG64)/2</f>
        <v>3.9829565525716926E-3</v>
      </c>
      <c r="AG63" s="3"/>
      <c r="AH63" s="3">
        <f>(AI62+AI64)/2</f>
        <v>2.7063975541116742E-3</v>
      </c>
      <c r="AI63" s="3"/>
      <c r="AJ63" s="3">
        <f>(AK62+AK64)/2</f>
        <v>1.6798227371978775E-3</v>
      </c>
      <c r="AK63" s="3"/>
      <c r="AL63" s="3">
        <f>(AM62+AM64)/2</f>
        <v>9.0890689086914138E-4</v>
      </c>
      <c r="AM63" s="3"/>
      <c r="AN63" s="3">
        <f>(AO62+AO64)/2</f>
        <v>3.8990478515625018E-4</v>
      </c>
      <c r="AO63" s="3"/>
      <c r="AP63" s="3">
        <f>(AQ62+AQ64)/2</f>
        <v>1.0253906250000009E-4</v>
      </c>
      <c r="AQ63" s="3"/>
      <c r="AR63" s="3">
        <f>(AS62+AS64)/2</f>
        <v>0</v>
      </c>
      <c r="AS63" s="3"/>
      <c r="AT63" s="3">
        <f>(AU62+AU64)/2</f>
        <v>0</v>
      </c>
      <c r="AU63" s="3"/>
      <c r="AV63" s="3">
        <f>(AW62+AW64)/2</f>
        <v>0</v>
      </c>
      <c r="AW63" s="3"/>
      <c r="AX63" s="3">
        <f>(AY62+AY64)/2</f>
        <v>0</v>
      </c>
      <c r="AY63" s="3"/>
      <c r="AZ63" s="3">
        <f>(BA62+BA64)</f>
        <v>0</v>
      </c>
      <c r="BA63" s="3"/>
    </row>
    <row r="64" spans="1:53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>
        <f>(L63+L65)/2</f>
        <v>2.0324816834470866E-2</v>
      </c>
      <c r="L64" s="3"/>
      <c r="M64" s="3">
        <f>(N63+N65)/2</f>
        <v>1.7873652604760419E-2</v>
      </c>
      <c r="N64" s="3"/>
      <c r="O64" s="3">
        <f>(P63+P65)/2</f>
        <v>1.5552765908345971E-2</v>
      </c>
      <c r="P64" s="3"/>
      <c r="Q64" s="3">
        <f>(R63+R65)/2</f>
        <v>1.3368328957916479E-2</v>
      </c>
      <c r="R64" s="3"/>
      <c r="S64" s="3">
        <f>(T63+T65)/2</f>
        <v>1.1326935514970632E-2</v>
      </c>
      <c r="T64" s="3"/>
      <c r="U64" s="3">
        <f>(V63+V65)/2</f>
        <v>9.4355619208874603E-3</v>
      </c>
      <c r="V64" s="3"/>
      <c r="W64" s="3">
        <f>(X63+X65)/2</f>
        <v>7.7014863455227636E-3</v>
      </c>
      <c r="X64" s="3"/>
      <c r="Y64" s="3">
        <f>(Z63+Z65)/2</f>
        <v>6.1321439413404583E-3</v>
      </c>
      <c r="Z64" s="3"/>
      <c r="AA64" s="3">
        <f>(AB63+AB65)/2</f>
        <v>4.7348846172975394E-3</v>
      </c>
      <c r="AB64" s="3"/>
      <c r="AC64" s="3">
        <f>(AD63+AD65)/2</f>
        <v>3.5165840408685678E-3</v>
      </c>
      <c r="AD64" s="3"/>
      <c r="AE64" s="3">
        <f>(AF63+AF65)/2</f>
        <v>2.4830353778860408E-3</v>
      </c>
      <c r="AF64" s="3"/>
      <c r="AG64" s="3">
        <f>(AH63+AH65)/2</f>
        <v>1.6380177580452935E-3</v>
      </c>
      <c r="AH64" s="3"/>
      <c r="AI64" s="3">
        <f>(AJ63+AJ65)/2</f>
        <v>9.818992111587533E-4</v>
      </c>
      <c r="AJ64" s="3"/>
      <c r="AK64" s="3">
        <f>(AL63+AL65)/2</f>
        <v>5.0960023498535195E-4</v>
      </c>
      <c r="AL64" s="3"/>
      <c r="AM64" s="3">
        <f>(AN63+AN65)/2</f>
        <v>2.0776977539062509E-4</v>
      </c>
      <c r="AN64" s="3"/>
      <c r="AO64" s="3">
        <f>(AP63+AP65)/2</f>
        <v>5.1269531250000046E-5</v>
      </c>
      <c r="AP64" s="3"/>
      <c r="AQ64" s="3">
        <f>(AR63+AR65)/2</f>
        <v>0</v>
      </c>
      <c r="AR64" s="3"/>
      <c r="AS64" s="3">
        <f>(AT63+AT65)/2</f>
        <v>0</v>
      </c>
      <c r="AT64" s="3"/>
      <c r="AU64" s="3">
        <f>(AV63+AV65)/2</f>
        <v>0</v>
      </c>
      <c r="AV64" s="3"/>
      <c r="AW64" s="3">
        <f>(AX63+AX65)/2</f>
        <v>0</v>
      </c>
      <c r="AX64" s="3"/>
      <c r="AY64" s="3">
        <f>(AZ63+AZ65)/2</f>
        <v>0</v>
      </c>
      <c r="AZ64" s="3"/>
      <c r="BA64" s="3">
        <v>0</v>
      </c>
    </row>
    <row r="65" spans="1:53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>
        <f>(M64+M66)/2</f>
        <v>1.2821600472132776E-2</v>
      </c>
      <c r="M65" s="3"/>
      <c r="N65" s="3">
        <f>(O64+O66)/2</f>
        <v>1.1037899530264621E-2</v>
      </c>
      <c r="O65" s="3"/>
      <c r="P65" s="3">
        <f>(Q64+Q66)/2</f>
        <v>9.3773747101505468E-3</v>
      </c>
      <c r="Q65" s="3"/>
      <c r="R65" s="3">
        <f>(S64+S66)/2</f>
        <v>7.8442962116256343E-3</v>
      </c>
      <c r="S65" s="3"/>
      <c r="T65" s="3">
        <f>(U64+U66)/2</f>
        <v>6.4429064352292389E-3</v>
      </c>
      <c r="U65" s="3"/>
      <c r="V65" s="3">
        <f>(W64+W66)/2</f>
        <v>5.1772812279393381E-3</v>
      </c>
      <c r="W65" s="3"/>
      <c r="X65" s="3">
        <f>(Y64+Y66)/2</f>
        <v>4.0511295874941936E-3</v>
      </c>
      <c r="Y65" s="3"/>
      <c r="Z65" s="3">
        <f>(AA64+AA66)/2</f>
        <v>3.0675087618051156E-3</v>
      </c>
      <c r="AA65" s="3"/>
      <c r="AB65" s="3">
        <f>(AC64+AC66)/2</f>
        <v>2.2284243958826042E-3</v>
      </c>
      <c r="AC65" s="3"/>
      <c r="AD65" s="3">
        <f>(AE64+AE66)/2</f>
        <v>1.5342774993048949E-3</v>
      </c>
      <c r="AE65" s="3"/>
      <c r="AF65" s="3">
        <f>(AG64+AG66)/2</f>
        <v>9.8311420320038902E-4</v>
      </c>
      <c r="AG65" s="3"/>
      <c r="AH65" s="3">
        <f>(AI64+AI66)/2</f>
        <v>5.6963796197891288E-4</v>
      </c>
      <c r="AI65" s="3"/>
      <c r="AJ65" s="3">
        <f>(AK64+AK66)/2</f>
        <v>2.8397568511962911E-4</v>
      </c>
      <c r="AK65" s="3"/>
      <c r="AL65" s="3">
        <f>(AM64+AM66)/2</f>
        <v>1.1029357910156254E-4</v>
      </c>
      <c r="AM65" s="3"/>
      <c r="AN65" s="3">
        <f>(AO64+AO66)/2</f>
        <v>2.5634765625000023E-5</v>
      </c>
      <c r="AO65" s="3"/>
      <c r="AP65" s="3">
        <f>(AQ64+AQ66)/2</f>
        <v>0</v>
      </c>
      <c r="AQ65" s="3"/>
      <c r="AR65" s="3">
        <f>(AS64+AS66)/2</f>
        <v>0</v>
      </c>
      <c r="AS65" s="3"/>
      <c r="AT65" s="3">
        <f>(AU64+AU66)/2</f>
        <v>0</v>
      </c>
      <c r="AU65" s="3"/>
      <c r="AV65" s="3">
        <f>(AW64+AW66)/2</f>
        <v>0</v>
      </c>
      <c r="AW65" s="3"/>
      <c r="AX65" s="3">
        <f>(AY64+AY66)/2</f>
        <v>0</v>
      </c>
      <c r="AY65" s="3"/>
      <c r="AZ65" s="3">
        <f>(BA64+BA66)</f>
        <v>0</v>
      </c>
      <c r="BA65" s="3"/>
    </row>
    <row r="66" spans="1:53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>
        <f>(N65+N67)/2</f>
        <v>7.7695483395051317E-3</v>
      </c>
      <c r="N66" s="3"/>
      <c r="O66" s="3">
        <f>(P65+P67)/2</f>
        <v>6.5230331521832722E-3</v>
      </c>
      <c r="P66" s="3"/>
      <c r="Q66" s="3">
        <f>(R65+R67)/2</f>
        <v>5.3864204623846144E-3</v>
      </c>
      <c r="R66" s="3"/>
      <c r="S66" s="3">
        <f>(T65+T67)/2</f>
        <v>4.3616569082806384E-3</v>
      </c>
      <c r="T66" s="3"/>
      <c r="U66" s="3">
        <f>(V65+V67)/2</f>
        <v>3.4502509495710171E-3</v>
      </c>
      <c r="V66" s="3"/>
      <c r="W66" s="3">
        <f>(X65+X67)/2</f>
        <v>2.6530761103559118E-3</v>
      </c>
      <c r="X66" s="3"/>
      <c r="Y66" s="3">
        <f>(Z65+Z67)/2</f>
        <v>1.9701152336479288E-3</v>
      </c>
      <c r="Z66" s="3"/>
      <c r="AA66" s="3">
        <f>(AB65+AB67)/2</f>
        <v>1.4001329063126917E-3</v>
      </c>
      <c r="AB66" s="3"/>
      <c r="AC66" s="3">
        <f>(AD65+AD67)/2</f>
        <v>9.4026475089664099E-4</v>
      </c>
      <c r="AD66" s="3"/>
      <c r="AE66" s="3">
        <f>(AF65+AF67)/2</f>
        <v>5.8551962072374882E-4</v>
      </c>
      <c r="AF66" s="3"/>
      <c r="AG66" s="3">
        <f>(AH65+AH67)/2</f>
        <v>3.2821064835548432E-4</v>
      </c>
      <c r="AH66" s="3"/>
      <c r="AI66" s="3">
        <f>(AJ65+AJ67)/2</f>
        <v>1.5737671279907238E-4</v>
      </c>
      <c r="AJ66" s="3"/>
      <c r="AK66" s="3">
        <f>(AL65+AL67)/2</f>
        <v>5.8351135253906271E-5</v>
      </c>
      <c r="AL66" s="3"/>
      <c r="AM66" s="3">
        <f>(AN65+AN67)/2</f>
        <v>1.2817382812500011E-5</v>
      </c>
      <c r="AN66" s="3"/>
      <c r="AO66" s="3">
        <f>(AP65+AP67)/2</f>
        <v>0</v>
      </c>
      <c r="AP66" s="3"/>
      <c r="AQ66" s="3">
        <f>(AR65+AR67)/2</f>
        <v>0</v>
      </c>
      <c r="AR66" s="3"/>
      <c r="AS66" s="3">
        <f>(AT65+AT67)/2</f>
        <v>0</v>
      </c>
      <c r="AT66" s="3"/>
      <c r="AU66" s="3">
        <f>(AV65+AV67)/2</f>
        <v>0</v>
      </c>
      <c r="AV66" s="3"/>
      <c r="AW66" s="3">
        <f>(AX65+AX67)/2</f>
        <v>0</v>
      </c>
      <c r="AX66" s="3"/>
      <c r="AY66" s="3">
        <f>(AZ65+AZ67)/2</f>
        <v>0</v>
      </c>
      <c r="AZ66" s="3"/>
      <c r="BA66" s="3">
        <v>0</v>
      </c>
    </row>
    <row r="67" spans="1:53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>
        <f>(O66+O68)/2</f>
        <v>4.5011971487456427E-3</v>
      </c>
      <c r="O67" s="3"/>
      <c r="P67" s="3">
        <f>(Q66+Q68)/2</f>
        <v>3.6686915942159984E-3</v>
      </c>
      <c r="Q67" s="3"/>
      <c r="R67" s="3">
        <f>(S66+S68)/2</f>
        <v>2.9285447131435936E-3</v>
      </c>
      <c r="S67" s="3"/>
      <c r="T67" s="3">
        <f>(U66+U68)/2</f>
        <v>2.2804073813320383E-3</v>
      </c>
      <c r="U67" s="3"/>
      <c r="V67" s="3">
        <f>(W66+W68)/2</f>
        <v>1.7232206712026958E-3</v>
      </c>
      <c r="W67" s="3"/>
      <c r="X67" s="3">
        <f>(Y66+Y68)/2</f>
        <v>1.2550226332176295E-3</v>
      </c>
      <c r="Y67" s="3"/>
      <c r="Z67" s="3">
        <f>(AA66+AA68)/2</f>
        <v>8.7272170549074191E-4</v>
      </c>
      <c r="AA67" s="3"/>
      <c r="AB67" s="3">
        <f>(AC66+AC68)/2</f>
        <v>5.7184141674277908E-4</v>
      </c>
      <c r="AC67" s="3"/>
      <c r="AD67" s="3">
        <f>(AE66+AE68)/2</f>
        <v>3.4625200248838701E-4</v>
      </c>
      <c r="AE67" s="3"/>
      <c r="AF67" s="3">
        <f>(AG66+AG68)/2</f>
        <v>1.8792503824710863E-4</v>
      </c>
      <c r="AG67" s="3"/>
      <c r="AH67" s="3">
        <f>(AI66+AI68)/2</f>
        <v>8.6783334732055725E-5</v>
      </c>
      <c r="AI67" s="3"/>
      <c r="AJ67" s="3">
        <f>(AK66+AK68)/2</f>
        <v>3.0777740478515635E-5</v>
      </c>
      <c r="AK67" s="3"/>
      <c r="AL67" s="3">
        <f>(AM66+AM68)/2</f>
        <v>6.4086914062500057E-6</v>
      </c>
      <c r="AM67" s="3"/>
      <c r="AN67" s="3">
        <f>(AO66+AO68)/2</f>
        <v>0</v>
      </c>
      <c r="AO67" s="3"/>
      <c r="AP67" s="3">
        <f>(AQ66+AQ68)/2</f>
        <v>0</v>
      </c>
      <c r="AQ67" s="3"/>
      <c r="AR67" s="3">
        <f>(AS66+AS68)/2</f>
        <v>0</v>
      </c>
      <c r="AS67" s="3"/>
      <c r="AT67" s="3">
        <f>(AU66+AU68)/2</f>
        <v>0</v>
      </c>
      <c r="AU67" s="3"/>
      <c r="AV67" s="3">
        <f>(AW66+AW68)/2</f>
        <v>0</v>
      </c>
      <c r="AW67" s="3"/>
      <c r="AX67" s="3">
        <f>(AY66+AY68)/2</f>
        <v>0</v>
      </c>
      <c r="AY67" s="3"/>
      <c r="AZ67" s="3">
        <f>(BA66+BA68)</f>
        <v>0</v>
      </c>
      <c r="BA67" s="3"/>
    </row>
    <row r="68" spans="1:53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>
        <f>(P67+P69)/2</f>
        <v>2.4793611453080124E-3</v>
      </c>
      <c r="P68" s="3"/>
      <c r="Q68" s="3">
        <f>(R67+R69)/2</f>
        <v>1.9509627260473825E-3</v>
      </c>
      <c r="R68" s="3"/>
      <c r="S68" s="3">
        <f>(T67+T69)/2</f>
        <v>1.4954325180065492E-3</v>
      </c>
      <c r="T68" s="3"/>
      <c r="U68" s="3">
        <f>(V67+V69)/2</f>
        <v>1.1105638130930594E-3</v>
      </c>
      <c r="V68" s="3"/>
      <c r="W68" s="3">
        <f>(X67+X69)/2</f>
        <v>7.9336523204947987E-4</v>
      </c>
      <c r="X68" s="3"/>
      <c r="Y68" s="3">
        <f>(Z67+Z69)/2</f>
        <v>5.3993003278733024E-4</v>
      </c>
      <c r="Z68" s="3"/>
      <c r="AA68" s="3">
        <f>(AB67+AB69)/2</f>
        <v>3.4531050466879226E-4</v>
      </c>
      <c r="AB68" s="3"/>
      <c r="AC68" s="3">
        <f>(AD67+AD69)/2</f>
        <v>2.0341808258891723E-4</v>
      </c>
      <c r="AD68" s="3"/>
      <c r="AE68" s="3">
        <f>(AF67+AF69)/2</f>
        <v>1.0698438425302515E-4</v>
      </c>
      <c r="AF68" s="3"/>
      <c r="AG68" s="3">
        <f>(AH67+AH69)/2</f>
        <v>4.7639428138732945E-5</v>
      </c>
      <c r="AH68" s="3"/>
      <c r="AI68" s="3">
        <f>(AJ67+AJ69)/2</f>
        <v>1.6189956665039068E-5</v>
      </c>
      <c r="AJ68" s="3"/>
      <c r="AK68" s="3">
        <f>(AL67+AL69)/2</f>
        <v>3.2043457031250028E-6</v>
      </c>
      <c r="AL68" s="3"/>
      <c r="AM68" s="3">
        <f>(AN67+AN69)/2</f>
        <v>0</v>
      </c>
      <c r="AN68" s="3"/>
      <c r="AO68" s="3">
        <f>(AP67+AP69)/2</f>
        <v>0</v>
      </c>
      <c r="AP68" s="3"/>
      <c r="AQ68" s="3">
        <f>(AR67+AR69)/2</f>
        <v>0</v>
      </c>
      <c r="AR68" s="3"/>
      <c r="AS68" s="3">
        <f>(AT67+AT69)/2</f>
        <v>0</v>
      </c>
      <c r="AT68" s="3"/>
      <c r="AU68" s="3">
        <f>(AV67+AV69)/2</f>
        <v>0</v>
      </c>
      <c r="AV68" s="3"/>
      <c r="AW68" s="3">
        <f>(AX67+AX69)/2</f>
        <v>0</v>
      </c>
      <c r="AX68" s="3"/>
      <c r="AY68" s="3">
        <f>(AZ67+AZ69)/2</f>
        <v>0</v>
      </c>
      <c r="AZ68" s="3"/>
      <c r="BA68" s="3">
        <v>0</v>
      </c>
    </row>
    <row r="69" spans="1:53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>
        <f>(Q68+Q70)/2</f>
        <v>1.2900306964000268E-3</v>
      </c>
      <c r="Q69" s="3"/>
      <c r="R69" s="3">
        <f>(S68+S70)/2</f>
        <v>9.7338073895117134E-4</v>
      </c>
      <c r="S69" s="3"/>
      <c r="T69" s="3">
        <f>(U68+U70)/2</f>
        <v>7.1045765468106029E-4</v>
      </c>
      <c r="U69" s="3"/>
      <c r="V69" s="3">
        <f>(W68+W70)/2</f>
        <v>4.9790695498342296E-4</v>
      </c>
      <c r="W69" s="3"/>
      <c r="X69" s="3">
        <f>(Y68+Y70)/2</f>
        <v>3.317078308813302E-4</v>
      </c>
      <c r="Y69" s="3"/>
      <c r="Z69" s="3">
        <f>(AA68+AA70)/2</f>
        <v>2.0713836008391862E-4</v>
      </c>
      <c r="AA69" s="3"/>
      <c r="AB69" s="3">
        <f>(AC68+AC70)/2</f>
        <v>1.1877959259480548E-4</v>
      </c>
      <c r="AC69" s="3"/>
      <c r="AD69" s="3">
        <f>(AE68+AE70)/2</f>
        <v>6.0584162689447459E-5</v>
      </c>
      <c r="AE69" s="3"/>
      <c r="AF69" s="3">
        <f>(AG68+AG70)/2</f>
        <v>2.604373025894167E-5</v>
      </c>
      <c r="AG69" s="3"/>
      <c r="AH69" s="3">
        <f>(AI68+AI70)/2</f>
        <v>8.4955215454101587E-6</v>
      </c>
      <c r="AI69" s="3"/>
      <c r="AJ69" s="3">
        <f>(AK68+AK70)/2</f>
        <v>1.6021728515625014E-6</v>
      </c>
      <c r="AK69" s="3"/>
      <c r="AL69" s="3">
        <f>(AM68+AM70)/2</f>
        <v>0</v>
      </c>
      <c r="AM69" s="3"/>
      <c r="AN69" s="3">
        <f>(AO68+AO70)/2</f>
        <v>0</v>
      </c>
      <c r="AO69" s="3"/>
      <c r="AP69" s="3">
        <f>(AQ68+AQ70)/2</f>
        <v>0</v>
      </c>
      <c r="AQ69" s="3"/>
      <c r="AR69" s="3">
        <f>(AS68+AS70)/2</f>
        <v>0</v>
      </c>
      <c r="AS69" s="3"/>
      <c r="AT69" s="3">
        <f>(AU68+AU70)/2</f>
        <v>0</v>
      </c>
      <c r="AU69" s="3"/>
      <c r="AV69" s="3">
        <f>(AW68+AW70)/2</f>
        <v>0</v>
      </c>
      <c r="AW69" s="3"/>
      <c r="AX69" s="3">
        <f>(AY68+AY70)/2</f>
        <v>0</v>
      </c>
      <c r="AY69" s="3"/>
      <c r="AZ69" s="3">
        <f>(BA68+BA70)</f>
        <v>0</v>
      </c>
      <c r="BA69" s="3"/>
    </row>
    <row r="70" spans="1:53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f>(R69+R71)/2</f>
        <v>6.2909866675267133E-4</v>
      </c>
      <c r="R70" s="3"/>
      <c r="S70" s="3">
        <f>(T69+T71)/2</f>
        <v>4.5132895989579352E-4</v>
      </c>
      <c r="T70" s="3"/>
      <c r="U70" s="3">
        <f>(V69+V71)/2</f>
        <v>3.1035149626906116E-4</v>
      </c>
      <c r="V70" s="3"/>
      <c r="W70" s="3">
        <f>(X69+X71)/2</f>
        <v>2.0244867791736605E-4</v>
      </c>
      <c r="X70" s="3"/>
      <c r="Y70" s="3">
        <f>(Z69+Z71)/2</f>
        <v>1.234856289753301E-4</v>
      </c>
      <c r="Z70" s="3"/>
      <c r="AA70" s="3">
        <f>(AB69+AB71)/2</f>
        <v>6.8966215499045017E-5</v>
      </c>
      <c r="AB70" s="3"/>
      <c r="AC70" s="3">
        <f>(AD69+AD71)/2</f>
        <v>3.4141102600693733E-5</v>
      </c>
      <c r="AD70" s="3"/>
      <c r="AE70" s="3">
        <f>(AF69+AF71)/2</f>
        <v>1.418394112586976E-5</v>
      </c>
      <c r="AF70" s="3"/>
      <c r="AG70" s="3">
        <f>(AH69+AH71)/2</f>
        <v>4.4480323791503918E-6</v>
      </c>
      <c r="AH70" s="3"/>
      <c r="AI70" s="3">
        <f>(AJ69+AJ71)/2</f>
        <v>8.0108642578125071E-7</v>
      </c>
      <c r="AJ70" s="3"/>
      <c r="AK70" s="3">
        <f>(AL69+AL71)/2</f>
        <v>0</v>
      </c>
      <c r="AL70" s="3"/>
      <c r="AM70" s="3">
        <f>(AN69+AN71)/2</f>
        <v>0</v>
      </c>
      <c r="AN70" s="3"/>
      <c r="AO70" s="3">
        <f>(AP69+AP71)/2</f>
        <v>0</v>
      </c>
      <c r="AP70" s="3"/>
      <c r="AQ70" s="3">
        <f>(AR69+AR71)/2</f>
        <v>0</v>
      </c>
      <c r="AR70" s="3"/>
      <c r="AS70" s="3">
        <f>(AT69+AT71)/2</f>
        <v>0</v>
      </c>
      <c r="AT70" s="3"/>
      <c r="AU70" s="3">
        <f>(AV69+AV71)/2</f>
        <v>0</v>
      </c>
      <c r="AV70" s="3"/>
      <c r="AW70" s="3">
        <f>(AX69+AX71)/2</f>
        <v>0</v>
      </c>
      <c r="AX70" s="3"/>
      <c r="AY70" s="3">
        <f>(AZ69+AZ71)/2</f>
        <v>0</v>
      </c>
      <c r="AZ70" s="3"/>
      <c r="BA70" s="3">
        <v>0</v>
      </c>
    </row>
    <row r="71" spans="1:53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>
        <f>(S70+S72)/2</f>
        <v>2.8481659455417132E-4</v>
      </c>
      <c r="S71" s="3"/>
      <c r="T71" s="3">
        <f>(U70+U72)/2</f>
        <v>1.9220026511052675E-4</v>
      </c>
      <c r="U71" s="3"/>
      <c r="V71" s="3">
        <f>(W70+W72)/2</f>
        <v>1.2279603755469942E-4</v>
      </c>
      <c r="W71" s="3"/>
      <c r="X71" s="3">
        <f>(Y70+Y72)/2</f>
        <v>7.3189524953401935E-5</v>
      </c>
      <c r="Y71" s="3"/>
      <c r="Z71" s="3">
        <f>(AA70+AA72)/2</f>
        <v>3.9832897866741603E-5</v>
      </c>
      <c r="AA71" s="3"/>
      <c r="AB71" s="3">
        <f>(AC70+AC72)/2</f>
        <v>1.9152838403284564E-5</v>
      </c>
      <c r="AC71" s="3"/>
      <c r="AD71" s="3">
        <f>(AE70+AE72)/2</f>
        <v>7.6980425119400079E-6</v>
      </c>
      <c r="AE71" s="3"/>
      <c r="AF71" s="3">
        <f>(AG70+AG72)/2</f>
        <v>2.3241519927978521E-6</v>
      </c>
      <c r="AG71" s="3"/>
      <c r="AH71" s="3">
        <f>(AI70+AI72)/2</f>
        <v>4.0054321289062536E-7</v>
      </c>
      <c r="AI71" s="3"/>
      <c r="AJ71" s="3">
        <f>(AK70+AK72)/2</f>
        <v>0</v>
      </c>
      <c r="AK71" s="3"/>
      <c r="AL71" s="3">
        <f>(AM70+AM72)/2</f>
        <v>0</v>
      </c>
      <c r="AM71" s="3"/>
      <c r="AN71" s="3">
        <f>(AO70+AO72)/2</f>
        <v>0</v>
      </c>
      <c r="AO71" s="3"/>
      <c r="AP71" s="3">
        <f>(AQ70+AQ72)/2</f>
        <v>0</v>
      </c>
      <c r="AQ71" s="3"/>
      <c r="AR71" s="3">
        <f>(AS70+AS72)/2</f>
        <v>0</v>
      </c>
      <c r="AS71" s="3"/>
      <c r="AT71" s="3">
        <f>(AU70+AU72)/2</f>
        <v>0</v>
      </c>
      <c r="AU71" s="3"/>
      <c r="AV71" s="3">
        <f>(AW70+AW72)/2</f>
        <v>0</v>
      </c>
      <c r="AW71" s="3"/>
      <c r="AX71" s="3">
        <f>(AY70+AY72)/2</f>
        <v>0</v>
      </c>
      <c r="AY71" s="3"/>
      <c r="AZ71" s="3">
        <f>(BA70+BA72)</f>
        <v>0</v>
      </c>
      <c r="BA71" s="3"/>
    </row>
    <row r="72" spans="1:53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>
        <f>(T71+T73)/2</f>
        <v>1.1830422921254913E-4</v>
      </c>
      <c r="T72" s="3"/>
      <c r="U72" s="3">
        <f>(V71+V73)/2</f>
        <v>7.4049033951992349E-5</v>
      </c>
      <c r="V72" s="3"/>
      <c r="W72" s="3">
        <f>(X71+X73)/2</f>
        <v>4.3143397192032787E-5</v>
      </c>
      <c r="X72" s="3"/>
      <c r="Y72" s="3">
        <f>(Z71+Z73)/2</f>
        <v>2.2893420931473765E-5</v>
      </c>
      <c r="Z72" s="3"/>
      <c r="AA72" s="3">
        <f>(AB71+AB73)/2</f>
        <v>1.0699580234438188E-5</v>
      </c>
      <c r="AB72" s="3"/>
      <c r="AC72" s="3">
        <f>(AD71+AD73)/2</f>
        <v>4.1645742058753995E-6</v>
      </c>
      <c r="AD72" s="3"/>
      <c r="AE72" s="3">
        <f>(AF71+AF73)/2</f>
        <v>1.2121438980102542E-6</v>
      </c>
      <c r="AF72" s="3"/>
      <c r="AG72" s="3">
        <f>(AH71+AH73)/2</f>
        <v>2.0027160644531268E-7</v>
      </c>
      <c r="AH72" s="3"/>
      <c r="AI72" s="3">
        <f>(AJ71+AJ73)/2</f>
        <v>0</v>
      </c>
      <c r="AJ72" s="3"/>
      <c r="AK72" s="3">
        <f>(AL71+AL73)/2</f>
        <v>0</v>
      </c>
      <c r="AL72" s="3"/>
      <c r="AM72" s="3">
        <f>(AN71+AN73)/2</f>
        <v>0</v>
      </c>
      <c r="AN72" s="3"/>
      <c r="AO72" s="3">
        <f>(AP71+AP73)/2</f>
        <v>0</v>
      </c>
      <c r="AP72" s="3"/>
      <c r="AQ72" s="3">
        <f>(AR71+AR73)/2</f>
        <v>0</v>
      </c>
      <c r="AR72" s="3"/>
      <c r="AS72" s="3">
        <f>(AT71+AT73)/2</f>
        <v>0</v>
      </c>
      <c r="AT72" s="3"/>
      <c r="AU72" s="3">
        <f>(AV71+AV73)/2</f>
        <v>0</v>
      </c>
      <c r="AV72" s="3"/>
      <c r="AW72" s="3">
        <f>(AX71+AX73)/2</f>
        <v>0</v>
      </c>
      <c r="AX72" s="3"/>
      <c r="AY72" s="3">
        <f>(AZ71+AZ73)/2</f>
        <v>0</v>
      </c>
      <c r="AZ72" s="3"/>
      <c r="BA72" s="3">
        <v>0</v>
      </c>
    </row>
    <row r="73" spans="1:53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f>(U72+U74)/2</f>
        <v>4.4408193314571489E-5</v>
      </c>
      <c r="U73" s="3"/>
      <c r="V73" s="3">
        <f>(W72+W74)/2</f>
        <v>2.5302030349285282E-5</v>
      </c>
      <c r="W73" s="3"/>
      <c r="X73" s="3">
        <f>(Y72+Y74)/2</f>
        <v>1.3097269430663634E-5</v>
      </c>
      <c r="Y73" s="3"/>
      <c r="Z73" s="3">
        <f>(AA72+AA74)/2</f>
        <v>5.9539439962059296E-6</v>
      </c>
      <c r="AA73" s="3"/>
      <c r="AB73" s="3">
        <f>(AC72+AC74)/2</f>
        <v>2.2463220655918133E-6</v>
      </c>
      <c r="AC73" s="3"/>
      <c r="AD73" s="3">
        <f>(AE72+AE74)/2</f>
        <v>6.3110589981079115E-7</v>
      </c>
      <c r="AE73" s="3"/>
      <c r="AF73" s="3">
        <f>(AG72+AG74)/2</f>
        <v>1.0013580322265634E-7</v>
      </c>
      <c r="AG73" s="3"/>
      <c r="AH73" s="3">
        <f>(AI72+AI74)/2</f>
        <v>0</v>
      </c>
      <c r="AI73" s="3"/>
      <c r="AJ73" s="3">
        <f>(AK72+AK74)/2</f>
        <v>0</v>
      </c>
      <c r="AK73" s="3"/>
      <c r="AL73" s="3">
        <f>(AM72+AM74)/2</f>
        <v>0</v>
      </c>
      <c r="AM73" s="3"/>
      <c r="AN73" s="3">
        <f>(AO72+AO74)/2</f>
        <v>0</v>
      </c>
      <c r="AO73" s="3"/>
      <c r="AP73" s="3">
        <f>(AQ72+AQ74)/2</f>
        <v>0</v>
      </c>
      <c r="AQ73" s="3"/>
      <c r="AR73" s="3">
        <f>(AS72+AS74)/2</f>
        <v>0</v>
      </c>
      <c r="AS73" s="3"/>
      <c r="AT73" s="3">
        <f>(AU72+AU74)/2</f>
        <v>0</v>
      </c>
      <c r="AU73" s="3"/>
      <c r="AV73" s="3">
        <f>(AW72+AW74)/2</f>
        <v>0</v>
      </c>
      <c r="AW73" s="3"/>
      <c r="AX73" s="3">
        <f>(AY72+AY74)/2</f>
        <v>0</v>
      </c>
      <c r="AY73" s="3"/>
      <c r="AZ73" s="3">
        <f>(BA72+BA74)</f>
        <v>0</v>
      </c>
      <c r="BA73" s="3"/>
    </row>
    <row r="74" spans="1:53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>
        <f>(V73+V75)/2</f>
        <v>1.4767352677150626E-5</v>
      </c>
      <c r="V74" s="3"/>
      <c r="W74" s="3">
        <f>(X73+X75)/2</f>
        <v>7.4606635065377752E-6</v>
      </c>
      <c r="X74" s="3"/>
      <c r="Y74" s="3">
        <f>(Z73+Z75)/2</f>
        <v>3.3011179298535011E-6</v>
      </c>
      <c r="Z74" s="3"/>
      <c r="AA74" s="3">
        <f>(AB73+AB75)/2</f>
        <v>1.2083077579736716E-6</v>
      </c>
      <c r="AB74" s="3"/>
      <c r="AC74" s="3">
        <f>(AD73+AD75)/2</f>
        <v>3.280699253082276E-7</v>
      </c>
      <c r="AD74" s="3"/>
      <c r="AE74" s="3">
        <f>(AF73+AF75)/2</f>
        <v>5.0067901611328169E-8</v>
      </c>
      <c r="AF74" s="3"/>
      <c r="AG74" s="3">
        <f>(AH73+AH75)/2</f>
        <v>0</v>
      </c>
      <c r="AH74" s="3"/>
      <c r="AI74" s="3">
        <f>(AJ73+AJ75)/2</f>
        <v>0</v>
      </c>
      <c r="AJ74" s="3"/>
      <c r="AK74" s="3">
        <f>(AL73+AL75)/2</f>
        <v>0</v>
      </c>
      <c r="AL74" s="3"/>
      <c r="AM74" s="3">
        <f>(AN73+AN75)/2</f>
        <v>0</v>
      </c>
      <c r="AN74" s="3"/>
      <c r="AO74" s="3">
        <f>(AP73+AP75)/2</f>
        <v>0</v>
      </c>
      <c r="AP74" s="3"/>
      <c r="AQ74" s="3">
        <f>(AR73+AR75)/2</f>
        <v>0</v>
      </c>
      <c r="AR74" s="3"/>
      <c r="AS74" s="3">
        <f>(AT73+AT75)/2</f>
        <v>0</v>
      </c>
      <c r="AT74" s="3"/>
      <c r="AU74" s="3">
        <f>(AV73+AV75)/2</f>
        <v>0</v>
      </c>
      <c r="AV74" s="3"/>
      <c r="AW74" s="3">
        <f>(AX73+AX75)/2</f>
        <v>0</v>
      </c>
      <c r="AX74" s="3"/>
      <c r="AY74" s="3">
        <f>(AZ73+AZ75)/2</f>
        <v>0</v>
      </c>
      <c r="AZ74" s="3"/>
      <c r="BA74" s="3">
        <v>0</v>
      </c>
    </row>
    <row r="75" spans="1:53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>
        <f>(W74+W76)/2</f>
        <v>4.2326750050159674E-6</v>
      </c>
      <c r="W75" s="3"/>
      <c r="X75" s="3">
        <f>(Y74+Y76)/2</f>
        <v>1.8240575824119163E-6</v>
      </c>
      <c r="Y75" s="3"/>
      <c r="Z75" s="3">
        <f>(AA74+AA76)/2</f>
        <v>6.4829186350107221E-7</v>
      </c>
      <c r="AA75" s="3"/>
      <c r="AB75" s="3">
        <f>(AC74+AC76)/2</f>
        <v>1.7029345035552982E-7</v>
      </c>
      <c r="AC75" s="3"/>
      <c r="AD75" s="3">
        <f>(AE74+AE76)/2</f>
        <v>2.5033950805664085E-8</v>
      </c>
      <c r="AE75" s="3"/>
      <c r="AF75" s="3">
        <f>(AG74+AG76)/2</f>
        <v>0</v>
      </c>
      <c r="AG75" s="3"/>
      <c r="AH75" s="3">
        <f>(AI74+AI76)/2</f>
        <v>0</v>
      </c>
      <c r="AI75" s="3"/>
      <c r="AJ75" s="3">
        <f>(AK74+AK76)/2</f>
        <v>0</v>
      </c>
      <c r="AK75" s="3"/>
      <c r="AL75" s="3">
        <f>(AM74+AM76)/2</f>
        <v>0</v>
      </c>
      <c r="AM75" s="3"/>
      <c r="AN75" s="3">
        <f>(AO74+AO76)/2</f>
        <v>0</v>
      </c>
      <c r="AO75" s="3"/>
      <c r="AP75" s="3">
        <f>(AQ74+AQ76)/2</f>
        <v>0</v>
      </c>
      <c r="AQ75" s="3"/>
      <c r="AR75" s="3">
        <f>(AS74+AS76)/2</f>
        <v>0</v>
      </c>
      <c r="AS75" s="3"/>
      <c r="AT75" s="3">
        <f>(AU74+AU76)/2</f>
        <v>0</v>
      </c>
      <c r="AU75" s="3"/>
      <c r="AV75" s="3">
        <f>(AW74+AW76)/2</f>
        <v>0</v>
      </c>
      <c r="AW75" s="3"/>
      <c r="AX75" s="3">
        <f>(AY74+AY76)/2</f>
        <v>0</v>
      </c>
      <c r="AY75" s="3"/>
      <c r="AZ75" s="3">
        <f>(BA74+BA76)</f>
        <v>0</v>
      </c>
      <c r="BA75" s="3"/>
    </row>
    <row r="76" spans="1:53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f>(X75+X77)/2</f>
        <v>1.004686503494159E-6</v>
      </c>
      <c r="X76" s="3"/>
      <c r="Y76" s="3">
        <f>(Z75+Z77)/2</f>
        <v>3.4699723497033135E-7</v>
      </c>
      <c r="Z76" s="3"/>
      <c r="AA76" s="3">
        <f>(AB75+AB77)/2</f>
        <v>8.8275969028472916E-8</v>
      </c>
      <c r="AB76" s="3"/>
      <c r="AC76" s="3">
        <f>(AD75+AD77)/2</f>
        <v>1.2516975402832042E-8</v>
      </c>
      <c r="AD76" s="3"/>
      <c r="AE76" s="3">
        <f>(AF75+AF77)/2</f>
        <v>0</v>
      </c>
      <c r="AF76" s="3"/>
      <c r="AG76" s="3">
        <f>(AH75+AH77)/2</f>
        <v>0</v>
      </c>
      <c r="AH76" s="3"/>
      <c r="AI76" s="3">
        <f>(AJ75+AJ77)/2</f>
        <v>0</v>
      </c>
      <c r="AJ76" s="3"/>
      <c r="AK76" s="3">
        <f>(AL75+AL77)/2</f>
        <v>0</v>
      </c>
      <c r="AL76" s="3"/>
      <c r="AM76" s="3">
        <f>(AN75+AN77)/2</f>
        <v>0</v>
      </c>
      <c r="AN76" s="3"/>
      <c r="AO76" s="3">
        <f>(AP75+AP77)/2</f>
        <v>0</v>
      </c>
      <c r="AP76" s="3"/>
      <c r="AQ76" s="3">
        <f>(AR75+AR77)/2</f>
        <v>0</v>
      </c>
      <c r="AR76" s="3"/>
      <c r="AS76" s="3">
        <f>(AT75+AT77)/2</f>
        <v>0</v>
      </c>
      <c r="AT76" s="3"/>
      <c r="AU76" s="3">
        <f>(AV75+AV77)/2</f>
        <v>0</v>
      </c>
      <c r="AV76" s="3"/>
      <c r="AW76" s="3">
        <f>(AX75+AX77)/2</f>
        <v>0</v>
      </c>
      <c r="AX76" s="3"/>
      <c r="AY76" s="3">
        <f>(AZ75+AZ77)/2</f>
        <v>0</v>
      </c>
      <c r="AZ76" s="3"/>
      <c r="BA76" s="3">
        <v>0</v>
      </c>
    </row>
    <row r="77" spans="1:53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f>(Y76+Y78)/2</f>
        <v>1.8531542457640178E-7</v>
      </c>
      <c r="Y77" s="3"/>
      <c r="Z77" s="3">
        <f>(AA76+AA78)/2</f>
        <v>4.5702606439590462E-8</v>
      </c>
      <c r="AA77" s="3"/>
      <c r="AB77" s="3">
        <f>(AC76+AC78)/2</f>
        <v>6.2584877014160212E-9</v>
      </c>
      <c r="AC77" s="3"/>
      <c r="AD77" s="3">
        <f>(AE76+AE78)/2</f>
        <v>0</v>
      </c>
      <c r="AE77" s="3"/>
      <c r="AF77" s="3">
        <f>(AG76+AG78)/2</f>
        <v>0</v>
      </c>
      <c r="AG77" s="3"/>
      <c r="AH77" s="3">
        <f>(AI76+AI78)/2</f>
        <v>0</v>
      </c>
      <c r="AI77" s="3"/>
      <c r="AJ77" s="3">
        <f>(AK76+AK78)/2</f>
        <v>0</v>
      </c>
      <c r="AK77" s="3"/>
      <c r="AL77" s="3">
        <f>(AM76+AM78)/2</f>
        <v>0</v>
      </c>
      <c r="AM77" s="3"/>
      <c r="AN77" s="3">
        <f>(AO76+AO78)/2</f>
        <v>0</v>
      </c>
      <c r="AO77" s="3"/>
      <c r="AP77" s="3">
        <f>(AQ76+AQ78)/2</f>
        <v>0</v>
      </c>
      <c r="AQ77" s="3"/>
      <c r="AR77" s="3">
        <f>(AS76+AS78)/2</f>
        <v>0</v>
      </c>
      <c r="AS77" s="3"/>
      <c r="AT77" s="3">
        <f>(AU76+AU78)/2</f>
        <v>0</v>
      </c>
      <c r="AU77" s="3"/>
      <c r="AV77" s="3">
        <f>(AW76+AW78)/2</f>
        <v>0</v>
      </c>
      <c r="AW77" s="3"/>
      <c r="AX77" s="3">
        <f>(AY76+AY78)/2</f>
        <v>0</v>
      </c>
      <c r="AY77" s="3"/>
      <c r="AZ77" s="3">
        <f>(BA76+BA78)</f>
        <v>0</v>
      </c>
      <c r="BA77" s="3"/>
    </row>
    <row r="78" spans="1:53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>
        <f>(Z77+Z79)/2</f>
        <v>2.3633614182472233E-8</v>
      </c>
      <c r="Z78" s="3"/>
      <c r="AA78" s="3">
        <f>(AB77+AB79)/2</f>
        <v>3.1292438507080106E-9</v>
      </c>
      <c r="AB78" s="3"/>
      <c r="AC78" s="3">
        <f>(AD77+AD79)/2</f>
        <v>0</v>
      </c>
      <c r="AD78" s="3"/>
      <c r="AE78" s="3">
        <f>(AF77+AF79)/2</f>
        <v>0</v>
      </c>
      <c r="AF78" s="3"/>
      <c r="AG78" s="3">
        <f>(AH77+AH79)/2</f>
        <v>0</v>
      </c>
      <c r="AH78" s="3"/>
      <c r="AI78" s="3">
        <f>(AJ77+AJ79)/2</f>
        <v>0</v>
      </c>
      <c r="AJ78" s="3"/>
      <c r="AK78" s="3">
        <f>(AL77+AL79)/2</f>
        <v>0</v>
      </c>
      <c r="AL78" s="3"/>
      <c r="AM78" s="3">
        <f>(AN77+AN79)/2</f>
        <v>0</v>
      </c>
      <c r="AN78" s="3"/>
      <c r="AO78" s="3">
        <f>(AP77+AP79)/2</f>
        <v>0</v>
      </c>
      <c r="AP78" s="3"/>
      <c r="AQ78" s="3">
        <f>(AR77+AR79)/2</f>
        <v>0</v>
      </c>
      <c r="AR78" s="3"/>
      <c r="AS78" s="3">
        <f>(AT77+AT79)/2</f>
        <v>0</v>
      </c>
      <c r="AT78" s="3"/>
      <c r="AU78" s="3">
        <f>(AV77+AV79)/2</f>
        <v>0</v>
      </c>
      <c r="AV78" s="3"/>
      <c r="AW78" s="3">
        <f>(AX77+AX79)/2</f>
        <v>0</v>
      </c>
      <c r="AX78" s="3"/>
      <c r="AY78" s="3">
        <f>(AZ77+AZ79)/2</f>
        <v>0</v>
      </c>
      <c r="AZ78" s="3"/>
      <c r="BA78" s="3">
        <v>0</v>
      </c>
    </row>
    <row r="79" spans="1:53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>
        <f>(AA78+AA80)/2</f>
        <v>1.5646219253540053E-9</v>
      </c>
      <c r="AA79" s="3"/>
      <c r="AB79" s="3">
        <f>(AC78+AC80)/2</f>
        <v>0</v>
      </c>
      <c r="AC79" s="3"/>
      <c r="AD79" s="3">
        <f>(AE78+AE80)/2</f>
        <v>0</v>
      </c>
      <c r="AE79" s="3"/>
      <c r="AF79" s="3">
        <f>(AG78+AG80)/2</f>
        <v>0</v>
      </c>
      <c r="AG79" s="3"/>
      <c r="AH79" s="3">
        <f>(AI78+AI80)/2</f>
        <v>0</v>
      </c>
      <c r="AI79" s="3"/>
      <c r="AJ79" s="3">
        <f>(AK78+AK80)/2</f>
        <v>0</v>
      </c>
      <c r="AK79" s="3"/>
      <c r="AL79" s="3">
        <f>(AM78+AM80)/2</f>
        <v>0</v>
      </c>
      <c r="AM79" s="3"/>
      <c r="AN79" s="3">
        <f>(AO78+AO80)/2</f>
        <v>0</v>
      </c>
      <c r="AO79" s="3"/>
      <c r="AP79" s="3">
        <f>(AQ78+AQ80)/2</f>
        <v>0</v>
      </c>
      <c r="AQ79" s="3"/>
      <c r="AR79" s="3">
        <f>(AS78+AS80)/2</f>
        <v>0</v>
      </c>
      <c r="AS79" s="3"/>
      <c r="AT79" s="3">
        <f>(AU78+AU80)/2</f>
        <v>0</v>
      </c>
      <c r="AU79" s="3"/>
      <c r="AV79" s="3">
        <f>(AW78+AW80)/2</f>
        <v>0</v>
      </c>
      <c r="AW79" s="3"/>
      <c r="AX79" s="3">
        <f>(AY78+AY80)/2</f>
        <v>0</v>
      </c>
      <c r="AY79" s="3"/>
      <c r="AZ79" s="3">
        <f>(BA78+BA80)/2</f>
        <v>0</v>
      </c>
      <c r="BA79" s="3"/>
    </row>
    <row r="80" spans="1:53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>
        <f>(AB79+AB81)/2</f>
        <v>0</v>
      </c>
      <c r="AB80" s="3"/>
      <c r="AC80" s="3">
        <f>(AD79+AD81)/2</f>
        <v>0</v>
      </c>
      <c r="AD80" s="3"/>
      <c r="AE80" s="3">
        <f>(AF79+AF81)/2</f>
        <v>0</v>
      </c>
      <c r="AF80" s="3"/>
      <c r="AG80" s="3">
        <f>(AH79+AH81)/2</f>
        <v>0</v>
      </c>
      <c r="AH80" s="3"/>
      <c r="AI80" s="3">
        <f>(AJ79+AJ81)/2</f>
        <v>0</v>
      </c>
      <c r="AJ80" s="3"/>
      <c r="AK80" s="3">
        <f>(AL79+AL81)/2</f>
        <v>0</v>
      </c>
      <c r="AL80" s="3"/>
      <c r="AM80" s="3">
        <f>(AN79+AN81)/2</f>
        <v>0</v>
      </c>
      <c r="AN80" s="3"/>
      <c r="AO80" s="3">
        <f>(AP79+AP81)/2</f>
        <v>0</v>
      </c>
      <c r="AP80" s="3"/>
      <c r="AQ80" s="3">
        <f>(AR79+AR81)/2</f>
        <v>0</v>
      </c>
      <c r="AR80" s="3"/>
      <c r="AS80" s="3">
        <f>(AT79+AT81)/2</f>
        <v>0</v>
      </c>
      <c r="AT80" s="3"/>
      <c r="AU80" s="3">
        <f>(AV79+AV81)/2</f>
        <v>0</v>
      </c>
      <c r="AV80" s="3"/>
      <c r="AW80" s="3">
        <f>(AX79+AX81)/2</f>
        <v>0</v>
      </c>
      <c r="AX80" s="3"/>
      <c r="AY80" s="3">
        <f>(AZ79+AZ81)/2</f>
        <v>0</v>
      </c>
      <c r="AZ80" s="3"/>
      <c r="BA80" s="3">
        <v>0</v>
      </c>
    </row>
    <row r="81" spans="1:53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>
        <f>(AC80+AC82)/2</f>
        <v>0</v>
      </c>
      <c r="AC81" s="3"/>
      <c r="AD81" s="3">
        <f>(AE80+AE82)/2</f>
        <v>0</v>
      </c>
      <c r="AE81" s="3"/>
      <c r="AF81" s="3">
        <f>(AG80+AG82)/2</f>
        <v>0</v>
      </c>
      <c r="AG81" s="3"/>
      <c r="AH81" s="3">
        <f>(AI80+AI82)/2</f>
        <v>0</v>
      </c>
      <c r="AI81" s="3"/>
      <c r="AJ81" s="3">
        <f>(AK80+AK82)/2</f>
        <v>0</v>
      </c>
      <c r="AK81" s="3"/>
      <c r="AL81" s="3">
        <f>(AM80+AM82)/2</f>
        <v>0</v>
      </c>
      <c r="AM81" s="3"/>
      <c r="AN81" s="3">
        <f>(AO80+AO82)/2</f>
        <v>0</v>
      </c>
      <c r="AO81" s="3"/>
      <c r="AP81" s="3">
        <f>(AQ80+AQ82)/2</f>
        <v>0</v>
      </c>
      <c r="AQ81" s="3"/>
      <c r="AR81" s="3">
        <f>(AS80+AS82)/2</f>
        <v>0</v>
      </c>
      <c r="AS81" s="3"/>
      <c r="AT81" s="3">
        <f>(AU80+AU82)/2</f>
        <v>0</v>
      </c>
      <c r="AU81" s="3"/>
      <c r="AV81" s="3">
        <f>(AW80+AW82)/2</f>
        <v>0</v>
      </c>
      <c r="AW81" s="3"/>
      <c r="AX81" s="3">
        <f>(AY80+AY82)/2</f>
        <v>0</v>
      </c>
      <c r="AY81" s="3"/>
      <c r="AZ81" s="3">
        <f>(BA80+BA82)/2</f>
        <v>0</v>
      </c>
      <c r="BA81" s="3"/>
    </row>
    <row r="82" spans="1:53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>
        <f>(AD81+AD83)/2</f>
        <v>0</v>
      </c>
      <c r="AD82" s="3"/>
      <c r="AE82" s="3">
        <f>(AF81+AF83)/2</f>
        <v>0</v>
      </c>
      <c r="AF82" s="3"/>
      <c r="AG82" s="3">
        <f>(AH81+AH83)/2</f>
        <v>0</v>
      </c>
      <c r="AH82" s="3"/>
      <c r="AI82" s="3">
        <f>(AJ81+AJ83)/2</f>
        <v>0</v>
      </c>
      <c r="AJ82" s="3"/>
      <c r="AK82" s="3">
        <f>(AL81+AL83)/2</f>
        <v>0</v>
      </c>
      <c r="AL82" s="3"/>
      <c r="AM82" s="3">
        <f>(AN81+AN83)/2</f>
        <v>0</v>
      </c>
      <c r="AN82" s="3"/>
      <c r="AO82" s="3">
        <f>(AP81+AP83)/2</f>
        <v>0</v>
      </c>
      <c r="AP82" s="3"/>
      <c r="AQ82" s="3">
        <f>(AR81+AR83)/2</f>
        <v>0</v>
      </c>
      <c r="AR82" s="3"/>
      <c r="AS82" s="3">
        <f>(AT81+AT83)/2</f>
        <v>0</v>
      </c>
      <c r="AT82" s="3"/>
      <c r="AU82" s="3">
        <f>(AV81+AV83)/2</f>
        <v>0</v>
      </c>
      <c r="AV82" s="3"/>
      <c r="AW82" s="3">
        <f>(AX81+AX83)/2</f>
        <v>0</v>
      </c>
      <c r="AX82" s="3"/>
      <c r="AY82" s="3">
        <f>(AZ81+AZ83)/2</f>
        <v>0</v>
      </c>
      <c r="AZ82" s="3"/>
      <c r="BA82" s="3">
        <v>0</v>
      </c>
    </row>
    <row r="83" spans="1:53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>
        <f>(AE82+AE84)/2</f>
        <v>0</v>
      </c>
      <c r="AE83" s="3"/>
      <c r="AF83" s="3">
        <f>(AG82+AG84)/2</f>
        <v>0</v>
      </c>
      <c r="AG83" s="3"/>
      <c r="AH83" s="3">
        <f>(AI82+AI84)/2</f>
        <v>0</v>
      </c>
      <c r="AI83" s="3"/>
      <c r="AJ83" s="3">
        <f>(AK82+AK84)/2</f>
        <v>0</v>
      </c>
      <c r="AK83" s="3"/>
      <c r="AL83" s="3">
        <f>(AM82+AM84)/2</f>
        <v>0</v>
      </c>
      <c r="AM83" s="3"/>
      <c r="AN83" s="3">
        <f>(AO82+AO84)/2</f>
        <v>0</v>
      </c>
      <c r="AO83" s="3"/>
      <c r="AP83" s="3">
        <f>(AQ82+AQ84)/2</f>
        <v>0</v>
      </c>
      <c r="AQ83" s="3"/>
      <c r="AR83" s="3">
        <f>(AS82+AS84)/2</f>
        <v>0</v>
      </c>
      <c r="AS83" s="3"/>
      <c r="AT83" s="3">
        <f>(AU82+AU84)/2</f>
        <v>0</v>
      </c>
      <c r="AU83" s="3"/>
      <c r="AV83" s="3">
        <f>(AW82+AW84)/2</f>
        <v>0</v>
      </c>
      <c r="AW83" s="3"/>
      <c r="AX83" s="3">
        <f>(AY82+AY84)/2</f>
        <v>0</v>
      </c>
      <c r="AY83" s="3"/>
      <c r="AZ83" s="3">
        <f>(BA82+BC84)/2</f>
        <v>0</v>
      </c>
      <c r="BA83" s="3"/>
    </row>
    <row r="84" spans="1:53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>
        <f>(AF83+AF85)/2</f>
        <v>0</v>
      </c>
      <c r="AF84" s="3"/>
      <c r="AG84" s="3">
        <f>(AH83+AH85)/2</f>
        <v>0</v>
      </c>
      <c r="AH84" s="3"/>
      <c r="AI84" s="3">
        <f>(AJ83+AJ85)/2</f>
        <v>0</v>
      </c>
      <c r="AJ84" s="3"/>
      <c r="AK84" s="3">
        <f>(AL83+AL85)/2</f>
        <v>0</v>
      </c>
      <c r="AL84" s="3"/>
      <c r="AM84" s="3">
        <f>(AN83+AN85)/2</f>
        <v>0</v>
      </c>
      <c r="AN84" s="3"/>
      <c r="AO84" s="3">
        <f>(AP83+AP85)/2</f>
        <v>0</v>
      </c>
      <c r="AP84" s="3"/>
      <c r="AQ84" s="3">
        <f>(AR83+AR85)/2</f>
        <v>0</v>
      </c>
      <c r="AR84" s="3"/>
      <c r="AS84" s="3">
        <f>(AT83+AT85)/2</f>
        <v>0</v>
      </c>
      <c r="AT84" s="3"/>
      <c r="AU84" s="3">
        <f>(AV83+AV85)/2</f>
        <v>0</v>
      </c>
      <c r="AV84" s="3"/>
      <c r="AW84" s="3">
        <f>(AX83+AX85)/2</f>
        <v>0</v>
      </c>
      <c r="AX84" s="3"/>
      <c r="AY84" s="3">
        <f>(AZ83+AZ85)/2</f>
        <v>0</v>
      </c>
      <c r="AZ84" s="3"/>
      <c r="BA84" s="3">
        <v>0</v>
      </c>
    </row>
    <row r="85" spans="1:53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>
        <f>(AG84+AG86)/2</f>
        <v>0</v>
      </c>
      <c r="AG85" s="3"/>
      <c r="AH85" s="3">
        <f>(AI84+AI86)/2</f>
        <v>0</v>
      </c>
      <c r="AI85" s="3"/>
      <c r="AJ85" s="3">
        <f>(AK84+AK86)/2</f>
        <v>0</v>
      </c>
      <c r="AK85" s="3"/>
      <c r="AL85" s="3">
        <f>(AM84+AM86)/2</f>
        <v>0</v>
      </c>
      <c r="AM85" s="3"/>
      <c r="AN85" s="3">
        <f>(AO84+AO86)/2</f>
        <v>0</v>
      </c>
      <c r="AO85" s="3"/>
      <c r="AP85" s="3">
        <f>(AQ84+AQ86)/2</f>
        <v>0</v>
      </c>
      <c r="AQ85" s="3"/>
      <c r="AR85" s="3">
        <f>(AS84+AS86)/2</f>
        <v>0</v>
      </c>
      <c r="AS85" s="3"/>
      <c r="AT85" s="3">
        <f>(AU84+AU86)/2</f>
        <v>0</v>
      </c>
      <c r="AU85" s="3"/>
      <c r="AV85" s="3">
        <f>(AW84+AW86)/2</f>
        <v>0</v>
      </c>
      <c r="AW85" s="3"/>
      <c r="AX85" s="3">
        <f>(AY84+AY86)/2</f>
        <v>0</v>
      </c>
      <c r="AY85" s="3"/>
      <c r="AZ85" s="3">
        <f>(BA84+BA86)/2</f>
        <v>0</v>
      </c>
      <c r="BA85" s="3"/>
    </row>
    <row r="86" spans="1:53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>
        <f>(AH85+AH87)/2</f>
        <v>0</v>
      </c>
      <c r="AH86" s="3"/>
      <c r="AI86" s="3">
        <f>(AJ85+AJ87)/2</f>
        <v>0</v>
      </c>
      <c r="AJ86" s="3"/>
      <c r="AK86" s="3">
        <f>(AL85+AL87)/2</f>
        <v>0</v>
      </c>
      <c r="AL86" s="3"/>
      <c r="AM86" s="3">
        <f>(AN85+AN87)/2</f>
        <v>0</v>
      </c>
      <c r="AN86" s="3"/>
      <c r="AO86" s="3">
        <f>(AP85+AP87)/2</f>
        <v>0</v>
      </c>
      <c r="AP86" s="3"/>
      <c r="AQ86" s="3">
        <f>(AR85+AR87)/2</f>
        <v>0</v>
      </c>
      <c r="AR86" s="3"/>
      <c r="AS86" s="3">
        <f>(AT85+AT87)/2</f>
        <v>0</v>
      </c>
      <c r="AT86" s="3"/>
      <c r="AU86" s="3">
        <f>(AV85+AV87)/2</f>
        <v>0</v>
      </c>
      <c r="AV86" s="3"/>
      <c r="AW86" s="3">
        <f>(AX85+AX87)/2</f>
        <v>0</v>
      </c>
      <c r="AX86" s="3"/>
      <c r="AY86" s="3">
        <f>(AZ85+AZ87)/2</f>
        <v>0</v>
      </c>
      <c r="AZ86" s="3"/>
      <c r="BA86" s="3">
        <v>0</v>
      </c>
    </row>
    <row r="87" spans="1:53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>
        <f>(AI86+AI88)/2</f>
        <v>0</v>
      </c>
      <c r="AI87" s="3"/>
      <c r="AJ87" s="3">
        <f>(AK86+AK88)/2</f>
        <v>0</v>
      </c>
      <c r="AK87" s="3"/>
      <c r="AL87" s="3">
        <f>(AM86+AM88)/2</f>
        <v>0</v>
      </c>
      <c r="AM87" s="3"/>
      <c r="AN87" s="3">
        <f>(AO86+AO88)/2</f>
        <v>0</v>
      </c>
      <c r="AO87" s="3"/>
      <c r="AP87" s="3">
        <f>(AQ86+AQ88)/2</f>
        <v>0</v>
      </c>
      <c r="AQ87" s="3"/>
      <c r="AR87" s="3">
        <f>(AS86+AS88)/2</f>
        <v>0</v>
      </c>
      <c r="AS87" s="3"/>
      <c r="AT87" s="3">
        <f>(AU86+AU88)/2</f>
        <v>0</v>
      </c>
      <c r="AU87" s="3"/>
      <c r="AV87" s="3">
        <f>(AW86+AW88)/2</f>
        <v>0</v>
      </c>
      <c r="AW87" s="3"/>
      <c r="AX87" s="3">
        <f>(AY86+AY88)/2</f>
        <v>0</v>
      </c>
      <c r="AY87" s="3"/>
      <c r="AZ87" s="3">
        <f>(BA86+BA88)/2</f>
        <v>0</v>
      </c>
      <c r="BA87" s="3"/>
    </row>
    <row r="88" spans="1:53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>
        <f>(AJ87+AJ89)/2</f>
        <v>0</v>
      </c>
      <c r="AJ88" s="3"/>
      <c r="AK88" s="3">
        <f>(AL87+AL89)/2</f>
        <v>0</v>
      </c>
      <c r="AL88" s="3"/>
      <c r="AM88" s="3">
        <f>(AN87+AN89)/2</f>
        <v>0</v>
      </c>
      <c r="AN88" s="3"/>
      <c r="AO88" s="3">
        <f>(AP87+AP89)/2</f>
        <v>0</v>
      </c>
      <c r="AP88" s="3"/>
      <c r="AQ88" s="3">
        <f>(AR87+AR89)/2</f>
        <v>0</v>
      </c>
      <c r="AR88" s="3"/>
      <c r="AS88" s="3">
        <f>(AT87+AT89)/2</f>
        <v>0</v>
      </c>
      <c r="AT88" s="3"/>
      <c r="AU88" s="3">
        <f>(AV87+AV89)/2</f>
        <v>0</v>
      </c>
      <c r="AV88" s="3"/>
      <c r="AW88" s="3">
        <f>(AX87+AX89)/2</f>
        <v>0</v>
      </c>
      <c r="AX88" s="3"/>
      <c r="AY88" s="3">
        <f>(AZ87+AZ89)/2</f>
        <v>0</v>
      </c>
      <c r="AZ88" s="3"/>
      <c r="BA88" s="3">
        <v>0</v>
      </c>
    </row>
    <row r="89" spans="1:53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>
        <f>(AK88+AK90)/2</f>
        <v>0</v>
      </c>
      <c r="AK89" s="3"/>
      <c r="AL89" s="3">
        <f>(AM88+AM90)/2</f>
        <v>0</v>
      </c>
      <c r="AM89" s="3"/>
      <c r="AN89" s="3">
        <f>(AO88+AO90)/2</f>
        <v>0</v>
      </c>
      <c r="AO89" s="3"/>
      <c r="AP89" s="3">
        <f>(AQ88+AQ90)/2</f>
        <v>0</v>
      </c>
      <c r="AQ89" s="3"/>
      <c r="AR89" s="3">
        <f>(AS88+AS90)/2</f>
        <v>0</v>
      </c>
      <c r="AS89" s="3"/>
      <c r="AT89" s="3">
        <f>(AU88+AU90)/2</f>
        <v>0</v>
      </c>
      <c r="AU89" s="3"/>
      <c r="AV89" s="3">
        <f>(AW88+AW90)/2</f>
        <v>0</v>
      </c>
      <c r="AW89" s="3"/>
      <c r="AX89" s="3">
        <f>(AY88+AY90)/2</f>
        <v>0</v>
      </c>
      <c r="AY89" s="3"/>
      <c r="AZ89" s="3">
        <f>(BA88+BA90)/2</f>
        <v>0</v>
      </c>
      <c r="BA89" s="3"/>
    </row>
    <row r="90" spans="1:53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>
        <f>(AL89+AL91)/2</f>
        <v>0</v>
      </c>
      <c r="AL90" s="3"/>
      <c r="AM90" s="3">
        <f>(AN89+AN91)/2</f>
        <v>0</v>
      </c>
      <c r="AN90" s="3"/>
      <c r="AO90" s="3">
        <f>(AP89+AP91)/2</f>
        <v>0</v>
      </c>
      <c r="AP90" s="3"/>
      <c r="AQ90" s="3">
        <f>(AR89+AR91)/2</f>
        <v>0</v>
      </c>
      <c r="AR90" s="3"/>
      <c r="AS90" s="3">
        <f>(AT89+AT91)/2</f>
        <v>0</v>
      </c>
      <c r="AT90" s="3"/>
      <c r="AU90" s="3">
        <f>(AV89+AV91)/2</f>
        <v>0</v>
      </c>
      <c r="AV90" s="3"/>
      <c r="AW90" s="3">
        <f>(AX89+AX91)/2</f>
        <v>0</v>
      </c>
      <c r="AX90" s="3"/>
      <c r="AY90" s="3">
        <f>(AZ89+AZ91)/2</f>
        <v>0</v>
      </c>
      <c r="AZ90" s="3"/>
      <c r="BA90" s="3">
        <v>0</v>
      </c>
    </row>
    <row r="91" spans="1:53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>
        <f>(AM90+AM92)/2</f>
        <v>0</v>
      </c>
      <c r="AM91" s="3"/>
      <c r="AN91" s="3">
        <f>(AO90+AO92)/2</f>
        <v>0</v>
      </c>
      <c r="AO91" s="3"/>
      <c r="AP91" s="3">
        <f>(AQ90+AQ92)/2</f>
        <v>0</v>
      </c>
      <c r="AQ91" s="3"/>
      <c r="AR91" s="3">
        <f>(AS90+AS92)/2</f>
        <v>0</v>
      </c>
      <c r="AS91" s="3"/>
      <c r="AT91" s="3">
        <f>(AU90+AU92)/2</f>
        <v>0</v>
      </c>
      <c r="AU91" s="3"/>
      <c r="AV91" s="3">
        <f>(AW90+AW92)/2</f>
        <v>0</v>
      </c>
      <c r="AW91" s="3"/>
      <c r="AX91" s="3">
        <f>(AY90+AY92)/2</f>
        <v>0</v>
      </c>
      <c r="AY91" s="3"/>
      <c r="AZ91" s="3">
        <f>(BA90+BA92)/2</f>
        <v>0</v>
      </c>
      <c r="BA91" s="3"/>
    </row>
    <row r="92" spans="1:53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>
        <f>(AN91+AN93)/2</f>
        <v>0</v>
      </c>
      <c r="AN92" s="3"/>
      <c r="AO92" s="3">
        <f>(AP91+AP93)/2</f>
        <v>0</v>
      </c>
      <c r="AP92" s="3"/>
      <c r="AQ92" s="3">
        <f>(AR91+AR93)/2</f>
        <v>0</v>
      </c>
      <c r="AR92" s="3"/>
      <c r="AS92" s="3">
        <f>(AT91+AT93)/2</f>
        <v>0</v>
      </c>
      <c r="AT92" s="3"/>
      <c r="AU92" s="3">
        <f>(AV91+AV93)/2</f>
        <v>0</v>
      </c>
      <c r="AV92" s="3"/>
      <c r="AW92" s="3">
        <f>(AX91+AX93)/2</f>
        <v>0</v>
      </c>
      <c r="AX92" s="3"/>
      <c r="AY92" s="3">
        <f>(AZ91+AZ93)/2</f>
        <v>0</v>
      </c>
      <c r="AZ92" s="3"/>
      <c r="BA92" s="3">
        <v>0</v>
      </c>
    </row>
    <row r="93" spans="1:53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>
        <f>(AO92+AO94)/2</f>
        <v>0</v>
      </c>
      <c r="AO93" s="3"/>
      <c r="AP93" s="3">
        <f>(AQ92+AQ94)/2</f>
        <v>0</v>
      </c>
      <c r="AQ93" s="3"/>
      <c r="AR93" s="3">
        <f>(AS92+AS94)/2</f>
        <v>0</v>
      </c>
      <c r="AS93" s="3"/>
      <c r="AT93" s="3">
        <f>(AU92+AU94)/2</f>
        <v>0</v>
      </c>
      <c r="AU93" s="3"/>
      <c r="AV93" s="3">
        <f>(AW92+AW94)/2</f>
        <v>0</v>
      </c>
      <c r="AW93" s="3"/>
      <c r="AX93" s="3">
        <f>(AY92+AY94)/2</f>
        <v>0</v>
      </c>
      <c r="AY93" s="3"/>
      <c r="AZ93" s="3">
        <f>(BA92+BA94)/2</f>
        <v>0</v>
      </c>
      <c r="BA93" s="3"/>
    </row>
    <row r="94" spans="1:53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>
        <f>(AP93+AP95)/2</f>
        <v>0</v>
      </c>
      <c r="AP94" s="3"/>
      <c r="AQ94" s="3">
        <f>(AR93+AR95)/2</f>
        <v>0</v>
      </c>
      <c r="AR94" s="3"/>
      <c r="AS94" s="3">
        <f>(AT93+AT95)/2</f>
        <v>0</v>
      </c>
      <c r="AT94" s="3"/>
      <c r="AU94" s="3">
        <f>(AV93+AV95)/2</f>
        <v>0</v>
      </c>
      <c r="AV94" s="3"/>
      <c r="AW94" s="3">
        <f>(AX93+AX95)/2</f>
        <v>0</v>
      </c>
      <c r="AX94" s="3"/>
      <c r="AY94" s="3">
        <f>(AZ93+AZ95)/2</f>
        <v>0</v>
      </c>
      <c r="AZ94" s="3"/>
      <c r="BA94" s="3">
        <v>0</v>
      </c>
    </row>
    <row r="95" spans="1:53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>
        <f>(AQ94+AQ96)/2</f>
        <v>0</v>
      </c>
      <c r="AQ95" s="3"/>
      <c r="AR95" s="3">
        <f>(AS94+AS96)/2</f>
        <v>0</v>
      </c>
      <c r="AS95" s="3"/>
      <c r="AT95" s="3">
        <f>(AU94+AU96)/2</f>
        <v>0</v>
      </c>
      <c r="AU95" s="3"/>
      <c r="AV95" s="3">
        <f>(AW94+AW96)/2</f>
        <v>0</v>
      </c>
      <c r="AW95" s="3"/>
      <c r="AX95" s="3">
        <f>(AY94+AY96)/2</f>
        <v>0</v>
      </c>
      <c r="AY95" s="3"/>
      <c r="AZ95" s="3">
        <f>(BA94+BA96)/2</f>
        <v>0</v>
      </c>
      <c r="BA95" s="3"/>
    </row>
    <row r="96" spans="1:53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>
        <f>(AR95+AR97)/2</f>
        <v>0</v>
      </c>
      <c r="AR96" s="3"/>
      <c r="AS96" s="3">
        <f>(AT95+AT97)/2</f>
        <v>0</v>
      </c>
      <c r="AT96" s="3"/>
      <c r="AU96" s="3">
        <f>(AV95+AV97)/2</f>
        <v>0</v>
      </c>
      <c r="AV96" s="3"/>
      <c r="AW96" s="3">
        <f>(AX95+AX97)/2</f>
        <v>0</v>
      </c>
      <c r="AX96" s="3"/>
      <c r="AY96" s="3">
        <f>(AZ95+AZ97)/2</f>
        <v>0</v>
      </c>
      <c r="AZ96" s="3"/>
      <c r="BA96" s="3">
        <v>0</v>
      </c>
    </row>
    <row r="97" spans="1:53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>
        <f>(AS96+AS98)/2</f>
        <v>0</v>
      </c>
      <c r="AS97" s="3"/>
      <c r="AT97" s="3">
        <f>(AU96+AU98)/2</f>
        <v>0</v>
      </c>
      <c r="AU97" s="3"/>
      <c r="AV97" s="3">
        <f>(AW96+AW98)/2</f>
        <v>0</v>
      </c>
      <c r="AW97" s="3"/>
      <c r="AX97" s="3">
        <f>(AY96+AY98)/2</f>
        <v>0</v>
      </c>
      <c r="AY97" s="3"/>
      <c r="AZ97" s="3">
        <f>(BA96+BA98)/2</f>
        <v>0</v>
      </c>
      <c r="BA97" s="3"/>
    </row>
    <row r="98" spans="1:53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>
        <f>(AT97+AT99)/2</f>
        <v>0</v>
      </c>
      <c r="AT98" s="3"/>
      <c r="AU98" s="3">
        <f>(AV97+AV99)/2</f>
        <v>0</v>
      </c>
      <c r="AV98" s="3"/>
      <c r="AW98" s="3">
        <f>(AX97+AX99)/2</f>
        <v>0</v>
      </c>
      <c r="AX98" s="3"/>
      <c r="AY98" s="3">
        <f>(AZ97+AZ99)/2</f>
        <v>0</v>
      </c>
      <c r="AZ98" s="3"/>
      <c r="BA98" s="3">
        <v>0</v>
      </c>
    </row>
    <row r="99" spans="1:53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>
        <f>(AU98+AU100)/2</f>
        <v>0</v>
      </c>
      <c r="AU99" s="3"/>
      <c r="AV99" s="3">
        <f>(AW98+AW100)/2</f>
        <v>0</v>
      </c>
      <c r="AW99" s="3"/>
      <c r="AX99" s="3">
        <f>(AY98+AY100)/2</f>
        <v>0</v>
      </c>
      <c r="AY99" s="3"/>
      <c r="AZ99" s="3">
        <f>(BA98+BA100)/2</f>
        <v>0</v>
      </c>
      <c r="BA99" s="3"/>
    </row>
    <row r="100" spans="1:53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>
        <f>(AV99+AV101)/2</f>
        <v>0</v>
      </c>
      <c r="AV100" s="3"/>
      <c r="AW100" s="3">
        <f>(AX99+AX101)/2</f>
        <v>0</v>
      </c>
      <c r="AX100" s="3"/>
      <c r="AY100" s="3">
        <f>(AZ99+AZ101)/2</f>
        <v>0</v>
      </c>
      <c r="AZ100" s="3"/>
      <c r="BA100" s="3">
        <v>0</v>
      </c>
    </row>
    <row r="101" spans="1:53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>
        <f>(AW100+AW102)/2</f>
        <v>0</v>
      </c>
      <c r="AW101" s="3"/>
      <c r="AX101" s="3">
        <f>(AY100+AY102)/2</f>
        <v>0</v>
      </c>
      <c r="AY101" s="3"/>
      <c r="AZ101" s="3">
        <f>(BA100+BA102)/2</f>
        <v>0</v>
      </c>
      <c r="BA101" s="3"/>
    </row>
    <row r="102" spans="1:53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>
        <f>(AX101+AX103)/2</f>
        <v>0</v>
      </c>
      <c r="AX102" s="3"/>
      <c r="AY102" s="3">
        <f>(AZ101+AZ103)/2</f>
        <v>0</v>
      </c>
      <c r="AZ102" s="3"/>
      <c r="BA102" s="3">
        <v>0</v>
      </c>
    </row>
    <row r="103" spans="1:53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>
        <f>(AY102+AY104)/2</f>
        <v>0</v>
      </c>
      <c r="AY103" s="3"/>
      <c r="AZ103" s="3">
        <f>(BA102+BA104)/2</f>
        <v>0</v>
      </c>
      <c r="BA103" s="3"/>
    </row>
    <row r="104" spans="1:53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>
        <f>(AZ103+AZ105)/2</f>
        <v>0</v>
      </c>
      <c r="AZ104" s="3"/>
      <c r="BA104" s="3">
        <v>0</v>
      </c>
    </row>
    <row r="105" spans="1:53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>
        <f>(BA104+BA106)/2</f>
        <v>0</v>
      </c>
      <c r="BA105" s="3"/>
    </row>
    <row r="106" spans="1:53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>
        <v>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9D1D2-EE54-3343-BA05-6F661FAAE7DC}">
  <dimension ref="A1:BA106"/>
  <sheetViews>
    <sheetView zoomScale="70" zoomScaleNormal="70" workbookViewId="0">
      <selection activeCell="A2" sqref="A2"/>
    </sheetView>
  </sheetViews>
  <sheetFormatPr baseColWidth="10" defaultColWidth="11" defaultRowHeight="16" x14ac:dyDescent="0.2"/>
  <cols>
    <col min="1" max="16384" width="11" style="3"/>
  </cols>
  <sheetData>
    <row r="1" spans="1:53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</row>
    <row r="2" spans="1:53" x14ac:dyDescent="0.2">
      <c r="A2" s="11" t="s">
        <v>62</v>
      </c>
      <c r="B2" s="11"/>
      <c r="C2" s="12"/>
      <c r="D2" s="12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>
        <v>0</v>
      </c>
    </row>
    <row r="3" spans="1:53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>
        <f>(BA2+BA4)/2</f>
        <v>0</v>
      </c>
      <c r="BA3" s="10"/>
    </row>
    <row r="4" spans="1:53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>
        <f>(AZ3+AZ5)/2</f>
        <v>0</v>
      </c>
      <c r="AZ4" s="10"/>
      <c r="BA4" s="10">
        <v>0</v>
      </c>
    </row>
    <row r="5" spans="1:53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>
        <f>(AY4+AY6)/2</f>
        <v>0</v>
      </c>
      <c r="AY5" s="10"/>
      <c r="AZ5" s="10">
        <f>(BA4+BA6)/2</f>
        <v>0</v>
      </c>
      <c r="BA5" s="10"/>
    </row>
    <row r="6" spans="1:53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>
        <f>(AX5+AX7)/2</f>
        <v>0</v>
      </c>
      <c r="AX6" s="10"/>
      <c r="AY6" s="10">
        <f>(AZ5+AZ7)/2</f>
        <v>0</v>
      </c>
      <c r="AZ6" s="10"/>
      <c r="BA6" s="10">
        <v>0</v>
      </c>
    </row>
    <row r="7" spans="1:53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>
        <f>(AW6+AW8)/2</f>
        <v>0</v>
      </c>
      <c r="AW7" s="10"/>
      <c r="AX7" s="10">
        <f>(AY6+AY8)/2</f>
        <v>0</v>
      </c>
      <c r="AY7" s="10"/>
      <c r="AZ7" s="10">
        <f>(BA6+BA8)/2</f>
        <v>0</v>
      </c>
      <c r="BA7" s="10"/>
    </row>
    <row r="8" spans="1:53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>
        <f>(AV7+AV9)/2</f>
        <v>0</v>
      </c>
      <c r="AV8" s="10"/>
      <c r="AW8" s="10">
        <f>(AX7+AX9)/2</f>
        <v>0</v>
      </c>
      <c r="AX8" s="10"/>
      <c r="AY8" s="10">
        <f>(AZ7+AZ9)/2</f>
        <v>0</v>
      </c>
      <c r="AZ8" s="10"/>
      <c r="BA8" s="10">
        <v>0</v>
      </c>
    </row>
    <row r="9" spans="1:53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>
        <f>(AU8+AU10)/2</f>
        <v>0</v>
      </c>
      <c r="AU9" s="10"/>
      <c r="AV9" s="10">
        <f>(AW8+AW10)/2</f>
        <v>0</v>
      </c>
      <c r="AW9" s="10"/>
      <c r="AX9" s="10">
        <f>(AY8+AY10)/2</f>
        <v>0</v>
      </c>
      <c r="AY9" s="10"/>
      <c r="AZ9" s="10">
        <f>(BA8+BA10)/2</f>
        <v>0</v>
      </c>
      <c r="BA9" s="10"/>
    </row>
    <row r="10" spans="1:53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>
        <f>(AT9+AT11)/2</f>
        <v>0</v>
      </c>
      <c r="AT10" s="10"/>
      <c r="AU10" s="10">
        <f>(AV9+AV11)/2</f>
        <v>0</v>
      </c>
      <c r="AV10" s="10"/>
      <c r="AW10" s="10">
        <f>(AX9+AX11)/2</f>
        <v>0</v>
      </c>
      <c r="AX10" s="10"/>
      <c r="AY10" s="10">
        <f>(AZ9+AZ11)/2</f>
        <v>0</v>
      </c>
      <c r="AZ10" s="10"/>
      <c r="BA10" s="10">
        <v>0</v>
      </c>
    </row>
    <row r="11" spans="1:53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>
        <f>(AS10+AS12)/2</f>
        <v>0</v>
      </c>
      <c r="AS11" s="10"/>
      <c r="AT11" s="10">
        <f>(AU10+AU12)/2</f>
        <v>0</v>
      </c>
      <c r="AU11" s="10"/>
      <c r="AV11" s="10">
        <f>(AW10+AW12)/2</f>
        <v>0</v>
      </c>
      <c r="AW11" s="10"/>
      <c r="AX11" s="10">
        <f>(AY10+AY12)/2</f>
        <v>0</v>
      </c>
      <c r="AY11" s="10"/>
      <c r="AZ11" s="10">
        <f>(BA10+BA12)/2</f>
        <v>0</v>
      </c>
      <c r="BA11" s="10"/>
    </row>
    <row r="12" spans="1:53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>
        <f>(AR11+AR13)/2</f>
        <v>0</v>
      </c>
      <c r="AR12" s="10"/>
      <c r="AS12" s="10">
        <f>(AT11+AT13)/2</f>
        <v>0</v>
      </c>
      <c r="AT12" s="10"/>
      <c r="AU12" s="10">
        <f>(AV11+AV13)/2</f>
        <v>0</v>
      </c>
      <c r="AV12" s="10"/>
      <c r="AW12" s="10">
        <f>(AX11+AX13)/2</f>
        <v>0</v>
      </c>
      <c r="AX12" s="10"/>
      <c r="AY12" s="10">
        <f>(AZ11+AZ13)/2</f>
        <v>0</v>
      </c>
      <c r="AZ12" s="10"/>
      <c r="BA12" s="10">
        <v>0</v>
      </c>
    </row>
    <row r="13" spans="1:53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>
        <f>(AQ12+AQ14)/2</f>
        <v>0</v>
      </c>
      <c r="AQ13" s="10"/>
      <c r="AR13" s="10">
        <f>(AS12+AS14)/2</f>
        <v>0</v>
      </c>
      <c r="AS13" s="10"/>
      <c r="AT13" s="10">
        <f>(AU12+AU14)/2</f>
        <v>0</v>
      </c>
      <c r="AU13" s="10"/>
      <c r="AV13" s="10">
        <f>(AW12+AW14)/2</f>
        <v>0</v>
      </c>
      <c r="AW13" s="10"/>
      <c r="AX13" s="10">
        <f>(AY12+AY14)/2</f>
        <v>0</v>
      </c>
      <c r="AY13" s="10"/>
      <c r="AZ13" s="10">
        <f>(BA12+BA14)/2</f>
        <v>0</v>
      </c>
      <c r="BA13" s="10"/>
    </row>
    <row r="14" spans="1:53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>
        <f>(AP13+AP15)/2</f>
        <v>0</v>
      </c>
      <c r="AP14" s="10"/>
      <c r="AQ14" s="10">
        <f>(AR13+AR15)/2</f>
        <v>0</v>
      </c>
      <c r="AR14" s="10"/>
      <c r="AS14" s="10">
        <f>(AT13+AT15)/2</f>
        <v>0</v>
      </c>
      <c r="AT14" s="10"/>
      <c r="AU14" s="10">
        <f>(AV13+AV15)/2</f>
        <v>0</v>
      </c>
      <c r="AV14" s="10"/>
      <c r="AW14" s="10">
        <f>(AX13+AX15)/2</f>
        <v>0</v>
      </c>
      <c r="AX14" s="10"/>
      <c r="AY14" s="10">
        <f>(AZ13+AZ15)/2</f>
        <v>0</v>
      </c>
      <c r="AZ14" s="10"/>
      <c r="BA14" s="10">
        <v>0</v>
      </c>
    </row>
    <row r="15" spans="1:53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>
        <f>(AO14+AO16)/2</f>
        <v>0</v>
      </c>
      <c r="AO15" s="10"/>
      <c r="AP15" s="10">
        <f>(AQ14+AQ16)/2</f>
        <v>0</v>
      </c>
      <c r="AQ15" s="10"/>
      <c r="AR15" s="10">
        <f>(AS14+AS16)/2</f>
        <v>0</v>
      </c>
      <c r="AS15" s="10"/>
      <c r="AT15" s="10">
        <f>(AU14+AU16)/2</f>
        <v>0</v>
      </c>
      <c r="AU15" s="10"/>
      <c r="AV15" s="10">
        <f>(AW14+AW16)/2</f>
        <v>0</v>
      </c>
      <c r="AW15" s="10"/>
      <c r="AX15" s="10">
        <f>(AY14+AY16)/2</f>
        <v>0</v>
      </c>
      <c r="AY15" s="10"/>
      <c r="AZ15" s="10">
        <f>(BA14+BA16)/2</f>
        <v>0</v>
      </c>
      <c r="BA15" s="10"/>
    </row>
    <row r="16" spans="1:53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>
        <f>(AN15+AN17)/2</f>
        <v>0</v>
      </c>
      <c r="AN16" s="10"/>
      <c r="AO16" s="10">
        <f>(AP15+AP17)/2</f>
        <v>0</v>
      </c>
      <c r="AP16" s="10"/>
      <c r="AQ16" s="10">
        <f>(AR15+AR17)/2</f>
        <v>0</v>
      </c>
      <c r="AR16" s="10"/>
      <c r="AS16" s="10">
        <f>(AT15+AT17)/2</f>
        <v>0</v>
      </c>
      <c r="AT16" s="10"/>
      <c r="AU16" s="10">
        <f>(AV15+AV17)/2</f>
        <v>0</v>
      </c>
      <c r="AV16" s="10"/>
      <c r="AW16" s="10">
        <f>(AX15+AX17)/2</f>
        <v>0</v>
      </c>
      <c r="AX16" s="10"/>
      <c r="AY16" s="10">
        <f>(AZ15+AZ17)/2</f>
        <v>0</v>
      </c>
      <c r="AZ16" s="10"/>
      <c r="BA16" s="10">
        <v>0</v>
      </c>
    </row>
    <row r="17" spans="1:53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>
        <f>(AM16+AM18)/2</f>
        <v>0</v>
      </c>
      <c r="AM17" s="10"/>
      <c r="AN17" s="10">
        <f>(AO16+AO18)/2</f>
        <v>0</v>
      </c>
      <c r="AO17" s="10"/>
      <c r="AP17" s="10">
        <f>(AQ16+AQ18)/2</f>
        <v>0</v>
      </c>
      <c r="AQ17" s="10"/>
      <c r="AR17" s="10">
        <f>(AS16+AS18)/2</f>
        <v>0</v>
      </c>
      <c r="AS17" s="10"/>
      <c r="AT17" s="10">
        <f>(AU16+AU18)/2</f>
        <v>0</v>
      </c>
      <c r="AU17" s="10"/>
      <c r="AV17" s="10">
        <f>(AW16+AW18)/2</f>
        <v>0</v>
      </c>
      <c r="AW17" s="10"/>
      <c r="AX17" s="10">
        <f>(AY16+AY18)/2</f>
        <v>0</v>
      </c>
      <c r="AY17" s="10"/>
      <c r="AZ17" s="10">
        <f>(BA16+BA18)/2</f>
        <v>0</v>
      </c>
      <c r="BA17" s="10"/>
    </row>
    <row r="18" spans="1:53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>
        <f>(AL17+AL19)/2</f>
        <v>0</v>
      </c>
      <c r="AL18" s="10"/>
      <c r="AM18" s="10">
        <f>(AN17+AN19)/2</f>
        <v>0</v>
      </c>
      <c r="AN18" s="10"/>
      <c r="AO18" s="10">
        <f>(AP17+AP19)/2</f>
        <v>0</v>
      </c>
      <c r="AP18" s="10"/>
      <c r="AQ18" s="10">
        <f>(AR17+AR19)/2</f>
        <v>0</v>
      </c>
      <c r="AR18" s="10"/>
      <c r="AS18" s="10">
        <f>(AT17+AT19)/2</f>
        <v>0</v>
      </c>
      <c r="AT18" s="10"/>
      <c r="AU18" s="10">
        <f>(AV17+AV19)/2</f>
        <v>0</v>
      </c>
      <c r="AV18" s="10"/>
      <c r="AW18" s="10">
        <f>(AX17+AX19)/2</f>
        <v>0</v>
      </c>
      <c r="AX18" s="10"/>
      <c r="AY18" s="10">
        <f>(AZ17+AZ19)/2</f>
        <v>0</v>
      </c>
      <c r="AZ18" s="10"/>
      <c r="BA18" s="10">
        <v>0</v>
      </c>
    </row>
    <row r="19" spans="1:53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>
        <f>(AK18+AK20)/2</f>
        <v>0</v>
      </c>
      <c r="AK19" s="10"/>
      <c r="AL19" s="10">
        <f>(AM18+AM20)/2</f>
        <v>0</v>
      </c>
      <c r="AM19" s="10"/>
      <c r="AN19" s="10">
        <f>(AO18+AO20)/2</f>
        <v>0</v>
      </c>
      <c r="AO19" s="10"/>
      <c r="AP19" s="10">
        <f>(AQ18+AQ20)/2</f>
        <v>0</v>
      </c>
      <c r="AQ19" s="10"/>
      <c r="AR19" s="10">
        <f>(AS18+AS20)/2</f>
        <v>0</v>
      </c>
      <c r="AS19" s="10"/>
      <c r="AT19" s="10">
        <f>(AU18+AU20)/2</f>
        <v>0</v>
      </c>
      <c r="AU19" s="10"/>
      <c r="AV19" s="10">
        <f>(AW18+AW20)/2</f>
        <v>0</v>
      </c>
      <c r="AW19" s="10"/>
      <c r="AX19" s="10">
        <f>(AY18+AY20)/2</f>
        <v>0</v>
      </c>
      <c r="AY19" s="10"/>
      <c r="AZ19" s="10">
        <f>(BA18+BA20)/2</f>
        <v>0</v>
      </c>
      <c r="BA19" s="10"/>
    </row>
    <row r="20" spans="1:53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>
        <f>(AJ19+AJ21)/2</f>
        <v>0</v>
      </c>
      <c r="AJ20" s="10"/>
      <c r="AK20" s="10">
        <f>(AL19+AL21)/2</f>
        <v>0</v>
      </c>
      <c r="AL20" s="10"/>
      <c r="AM20" s="10">
        <f>(AN19+AN21)/2</f>
        <v>0</v>
      </c>
      <c r="AN20" s="10"/>
      <c r="AO20" s="10">
        <f>(AP19+AP21)/2</f>
        <v>0</v>
      </c>
      <c r="AP20" s="10"/>
      <c r="AQ20" s="10">
        <f>(AR19+AR21)/2</f>
        <v>0</v>
      </c>
      <c r="AR20" s="10"/>
      <c r="AS20" s="10">
        <f>(AT19+AT21)/2</f>
        <v>0</v>
      </c>
      <c r="AT20" s="10"/>
      <c r="AU20" s="10">
        <f>(AV19+AV21)/2</f>
        <v>0</v>
      </c>
      <c r="AV20" s="10"/>
      <c r="AW20" s="10">
        <f>(AX19+AX21)/2</f>
        <v>0</v>
      </c>
      <c r="AX20" s="10"/>
      <c r="AY20" s="10">
        <f>(AZ19+AZ21)/2</f>
        <v>0</v>
      </c>
      <c r="AZ20" s="10"/>
      <c r="BA20" s="10">
        <v>0</v>
      </c>
    </row>
    <row r="21" spans="1:53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>
        <f>(AI20+AI22)/2</f>
        <v>0</v>
      </c>
      <c r="AI21" s="10"/>
      <c r="AJ21" s="10">
        <f>(AK20+AK22)/2</f>
        <v>0</v>
      </c>
      <c r="AK21" s="10"/>
      <c r="AL21" s="10">
        <f>(AM20+AM22)/2</f>
        <v>0</v>
      </c>
      <c r="AM21" s="10"/>
      <c r="AN21" s="10">
        <f>(AO20+AO22)/2</f>
        <v>0</v>
      </c>
      <c r="AO21" s="10"/>
      <c r="AP21" s="10">
        <f>(AQ20+AQ22)/2</f>
        <v>0</v>
      </c>
      <c r="AQ21" s="10"/>
      <c r="AR21" s="10">
        <f>(AS20+AS22)/2</f>
        <v>0</v>
      </c>
      <c r="AS21" s="10"/>
      <c r="AT21" s="10">
        <f>(AU20+AU22)/2</f>
        <v>0</v>
      </c>
      <c r="AU21" s="10"/>
      <c r="AV21" s="10">
        <f>(AW20+AW22)/2</f>
        <v>0</v>
      </c>
      <c r="AW21" s="10"/>
      <c r="AX21" s="10">
        <f>(AY20+AY22)/2</f>
        <v>0</v>
      </c>
      <c r="AY21" s="10"/>
      <c r="AZ21" s="10">
        <f>(BA20+BA22)/2</f>
        <v>0</v>
      </c>
      <c r="BA21" s="10"/>
    </row>
    <row r="22" spans="1:53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>
        <f>(AH21+AH23)/2</f>
        <v>0</v>
      </c>
      <c r="AH22" s="10"/>
      <c r="AI22" s="10">
        <f>(AJ21+AJ23)/2</f>
        <v>0</v>
      </c>
      <c r="AJ22" s="10"/>
      <c r="AK22" s="10">
        <f>(AL21+AL23)/2</f>
        <v>0</v>
      </c>
      <c r="AL22" s="10"/>
      <c r="AM22" s="10">
        <f>(AN21+AN23)/2</f>
        <v>0</v>
      </c>
      <c r="AN22" s="10"/>
      <c r="AO22" s="10">
        <f>(AP21+AP23)/2</f>
        <v>0</v>
      </c>
      <c r="AP22" s="10"/>
      <c r="AQ22" s="10">
        <f>(AR21+AR23)/2</f>
        <v>0</v>
      </c>
      <c r="AR22" s="10"/>
      <c r="AS22" s="10">
        <f>(AT21+AT23)/2</f>
        <v>0</v>
      </c>
      <c r="AT22" s="10"/>
      <c r="AU22" s="10">
        <f>(AV21+AV23)/2</f>
        <v>0</v>
      </c>
      <c r="AV22" s="10"/>
      <c r="AW22" s="10">
        <f>(AX21+AX23)/2</f>
        <v>0</v>
      </c>
      <c r="AX22" s="10"/>
      <c r="AY22" s="10">
        <f>(AZ21+AZ23)/2</f>
        <v>0</v>
      </c>
      <c r="AZ22" s="10"/>
      <c r="BA22" s="10">
        <v>0</v>
      </c>
    </row>
    <row r="23" spans="1:53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>
        <f>(AG22+AG24)/2</f>
        <v>0</v>
      </c>
      <c r="AG23" s="10"/>
      <c r="AH23" s="10">
        <f>(AI22+AI24)/2</f>
        <v>0</v>
      </c>
      <c r="AI23" s="10"/>
      <c r="AJ23" s="10">
        <f>(AK22+AK24)/2</f>
        <v>0</v>
      </c>
      <c r="AK23" s="10"/>
      <c r="AL23" s="10">
        <f>(AM22+AM24)/2</f>
        <v>0</v>
      </c>
      <c r="AM23" s="10"/>
      <c r="AN23" s="10">
        <f>(AO22+AO24)/2</f>
        <v>0</v>
      </c>
      <c r="AO23" s="10"/>
      <c r="AP23" s="10">
        <f>(AQ22+AQ24)/2</f>
        <v>0</v>
      </c>
      <c r="AQ23" s="10"/>
      <c r="AR23" s="10">
        <f>(AS22+AS24)/2</f>
        <v>0</v>
      </c>
      <c r="AS23" s="10"/>
      <c r="AT23" s="10">
        <f>(AU22+AU24)/2</f>
        <v>0</v>
      </c>
      <c r="AU23" s="10"/>
      <c r="AV23" s="10">
        <f>(AW22+AW24)/2</f>
        <v>0</v>
      </c>
      <c r="AW23" s="10"/>
      <c r="AX23" s="10">
        <f>(AY22+AY24)/2</f>
        <v>0</v>
      </c>
      <c r="AY23" s="10"/>
      <c r="AZ23" s="10">
        <f>(BA22+BA24)/2</f>
        <v>0</v>
      </c>
      <c r="BA23" s="10"/>
    </row>
    <row r="24" spans="1:53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>
        <f>(AF23+AF25)/2</f>
        <v>0</v>
      </c>
      <c r="AF24" s="10"/>
      <c r="AG24" s="10">
        <f>(AH23+AH25)/2</f>
        <v>0</v>
      </c>
      <c r="AH24" s="10"/>
      <c r="AI24" s="10">
        <f>(AJ23+AJ25)/2</f>
        <v>0</v>
      </c>
      <c r="AJ24" s="10"/>
      <c r="AK24" s="10">
        <f>(AL23+AL25)/2</f>
        <v>0</v>
      </c>
      <c r="AL24" s="10"/>
      <c r="AM24" s="10">
        <f>(AN23+AN25)/2</f>
        <v>0</v>
      </c>
      <c r="AN24" s="10"/>
      <c r="AO24" s="10">
        <f>(AP23+AP25)/2</f>
        <v>0</v>
      </c>
      <c r="AP24" s="10"/>
      <c r="AQ24" s="10">
        <f>(AR23+AR25)/2</f>
        <v>0</v>
      </c>
      <c r="AR24" s="10"/>
      <c r="AS24" s="10">
        <f>(AT23+AT25)/2</f>
        <v>0</v>
      </c>
      <c r="AT24" s="10"/>
      <c r="AU24" s="10">
        <f>(AV23+AV25)/2</f>
        <v>0</v>
      </c>
      <c r="AV24" s="10"/>
      <c r="AW24" s="10">
        <f>(AX23+AX25)/2</f>
        <v>0</v>
      </c>
      <c r="AX24" s="10"/>
      <c r="AY24" s="10">
        <f>(AZ23+AZ25)/2</f>
        <v>0</v>
      </c>
      <c r="AZ24" s="10"/>
      <c r="BA24" s="10">
        <v>0</v>
      </c>
    </row>
    <row r="25" spans="1:53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>
        <f>(AE24+AE26)/2</f>
        <v>0</v>
      </c>
      <c r="AE25" s="10"/>
      <c r="AF25" s="10">
        <f>(AG24+AG26)/2</f>
        <v>0</v>
      </c>
      <c r="AG25" s="10"/>
      <c r="AH25" s="10">
        <f>(AI24+AI26)/2</f>
        <v>0</v>
      </c>
      <c r="AI25" s="10"/>
      <c r="AJ25" s="10">
        <f>(AK24+AK26)/2</f>
        <v>0</v>
      </c>
      <c r="AK25" s="10"/>
      <c r="AL25" s="10">
        <f>(AM24+AM26)/2</f>
        <v>0</v>
      </c>
      <c r="AM25" s="10"/>
      <c r="AN25" s="10">
        <f>(AO24+AO26)/2</f>
        <v>0</v>
      </c>
      <c r="AO25" s="10"/>
      <c r="AP25" s="10">
        <f>(AQ24+AQ26)/2</f>
        <v>0</v>
      </c>
      <c r="AQ25" s="10"/>
      <c r="AR25" s="10">
        <f>(AS24+AS26)/2</f>
        <v>0</v>
      </c>
      <c r="AS25" s="10"/>
      <c r="AT25" s="10">
        <f>(AU24+AU26)/2</f>
        <v>0</v>
      </c>
      <c r="AU25" s="10"/>
      <c r="AV25" s="10">
        <f>(AW24+AW26)/2</f>
        <v>0</v>
      </c>
      <c r="AW25" s="10"/>
      <c r="AX25" s="10">
        <f>(AY24+AY26)/2</f>
        <v>0</v>
      </c>
      <c r="AY25" s="10"/>
      <c r="AZ25" s="10">
        <f>(BA24+BA26)/2</f>
        <v>0</v>
      </c>
      <c r="BA25" s="10"/>
    </row>
    <row r="26" spans="1:53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>
        <f>(AD25+AD27)/2</f>
        <v>0</v>
      </c>
      <c r="AD26" s="10"/>
      <c r="AE26" s="10">
        <f>(AF25+AF27)/2</f>
        <v>0</v>
      </c>
      <c r="AF26" s="10"/>
      <c r="AG26" s="10">
        <f>(AH25+AH27)/2</f>
        <v>0</v>
      </c>
      <c r="AH26" s="10"/>
      <c r="AI26" s="10">
        <f>(AJ25+AJ27)/2</f>
        <v>0</v>
      </c>
      <c r="AJ26" s="10"/>
      <c r="AK26" s="10">
        <f>(AL25+AL27)/2</f>
        <v>0</v>
      </c>
      <c r="AL26" s="10"/>
      <c r="AM26" s="10">
        <f>(AN25+AN27)/2</f>
        <v>0</v>
      </c>
      <c r="AN26" s="10"/>
      <c r="AO26" s="10">
        <f>(AP25+AP27)/2</f>
        <v>0</v>
      </c>
      <c r="AP26" s="10"/>
      <c r="AQ26" s="10">
        <f>(AR25+AR27)/2</f>
        <v>0</v>
      </c>
      <c r="AR26" s="10"/>
      <c r="AS26" s="10">
        <f>(AT25+AT27)/2</f>
        <v>0</v>
      </c>
      <c r="AT26" s="10"/>
      <c r="AU26" s="10">
        <f>(AV25+AV27)/2</f>
        <v>0</v>
      </c>
      <c r="AV26" s="10"/>
      <c r="AW26" s="10">
        <f>(AX25+AX27)/2</f>
        <v>0</v>
      </c>
      <c r="AX26" s="10"/>
      <c r="AY26" s="10">
        <f>(AZ25+AZ27)/2</f>
        <v>0</v>
      </c>
      <c r="AZ26" s="10"/>
      <c r="BA26" s="10">
        <v>0</v>
      </c>
    </row>
    <row r="27" spans="1:53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>
        <f>(AC26+AC28)/2</f>
        <v>0</v>
      </c>
      <c r="AC27" s="10"/>
      <c r="AD27" s="10">
        <f>(AE26+AE28)/2</f>
        <v>0</v>
      </c>
      <c r="AE27" s="10"/>
      <c r="AF27" s="10">
        <f>(AG26+AG28)/2</f>
        <v>0</v>
      </c>
      <c r="AG27" s="10"/>
      <c r="AH27" s="10">
        <f>(AI26+AI28)/2</f>
        <v>0</v>
      </c>
      <c r="AI27" s="10"/>
      <c r="AJ27" s="10">
        <f>(AK26+AK28)/2</f>
        <v>0</v>
      </c>
      <c r="AK27" s="10"/>
      <c r="AL27" s="10">
        <f>(AM26+AM28)/2</f>
        <v>0</v>
      </c>
      <c r="AM27" s="10"/>
      <c r="AN27" s="10">
        <f>(AO26+AO28)/2</f>
        <v>0</v>
      </c>
      <c r="AO27" s="10"/>
      <c r="AP27" s="10">
        <f>(AQ26+AQ28)/2</f>
        <v>0</v>
      </c>
      <c r="AQ27" s="10"/>
      <c r="AR27" s="10">
        <f>(AS26+AS28)/2</f>
        <v>0</v>
      </c>
      <c r="AS27" s="10"/>
      <c r="AT27" s="10">
        <f>(AU26+AU28)/2</f>
        <v>0</v>
      </c>
      <c r="AU27" s="10"/>
      <c r="AV27" s="10">
        <f>(AW26+AW28)/2</f>
        <v>0</v>
      </c>
      <c r="AW27" s="10"/>
      <c r="AX27" s="10">
        <f>(AY26+AY28)/2</f>
        <v>0</v>
      </c>
      <c r="AY27" s="10"/>
      <c r="AZ27" s="10">
        <f>(BA26+BA28)/2</f>
        <v>0</v>
      </c>
      <c r="BA27" s="10"/>
    </row>
    <row r="28" spans="1:53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>
        <f>(AB27+AB29)/2</f>
        <v>0</v>
      </c>
      <c r="AB28" s="10"/>
      <c r="AC28" s="10">
        <f>(AD27+AD29)/2</f>
        <v>0</v>
      </c>
      <c r="AD28" s="10"/>
      <c r="AE28" s="10">
        <f>(AF27+AF29)/2</f>
        <v>0</v>
      </c>
      <c r="AF28" s="10"/>
      <c r="AG28" s="10">
        <f>(AH27+AH29)/2</f>
        <v>0</v>
      </c>
      <c r="AH28" s="10"/>
      <c r="AI28" s="10">
        <f>(AJ27+AJ29)/2</f>
        <v>0</v>
      </c>
      <c r="AJ28" s="10"/>
      <c r="AK28" s="10">
        <f>(AL27+AL29)/2</f>
        <v>0</v>
      </c>
      <c r="AL28" s="10"/>
      <c r="AM28" s="10">
        <f>(AN27+AN29)/2</f>
        <v>0</v>
      </c>
      <c r="AN28" s="10"/>
      <c r="AO28" s="10">
        <f>(AP27+AP29)/2</f>
        <v>0</v>
      </c>
      <c r="AP28" s="10"/>
      <c r="AQ28" s="10">
        <f>(AR27+AR29)/2</f>
        <v>0</v>
      </c>
      <c r="AR28" s="10"/>
      <c r="AS28" s="10">
        <f>(AT27+AT29)/2</f>
        <v>0</v>
      </c>
      <c r="AT28" s="10"/>
      <c r="AU28" s="10">
        <f>(AV27+AV29)/2</f>
        <v>0</v>
      </c>
      <c r="AV28" s="10"/>
      <c r="AW28" s="10">
        <f>(AX27+AX29)/2</f>
        <v>0</v>
      </c>
      <c r="AX28" s="10"/>
      <c r="AY28" s="10">
        <f>(AZ27+AZ29)/2</f>
        <v>0</v>
      </c>
      <c r="AZ28" s="10"/>
      <c r="BA28" s="10">
        <v>0</v>
      </c>
    </row>
    <row r="29" spans="1:53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>
        <f>(AA28+AA30)/2</f>
        <v>1.293075971366946E-9</v>
      </c>
      <c r="AA29" s="10"/>
      <c r="AB29" s="10">
        <f>(AC28+AC30)/2</f>
        <v>0</v>
      </c>
      <c r="AC29" s="10"/>
      <c r="AD29" s="10">
        <f>(AE28+AE30)/2</f>
        <v>0</v>
      </c>
      <c r="AE29" s="10"/>
      <c r="AF29" s="10">
        <f>(AG28+AG30)/2</f>
        <v>0</v>
      </c>
      <c r="AG29" s="10"/>
      <c r="AH29" s="10">
        <f>(AI28+AI30)/2</f>
        <v>0</v>
      </c>
      <c r="AI29" s="10"/>
      <c r="AJ29" s="10">
        <f>(AK28+AK30)/2</f>
        <v>0</v>
      </c>
      <c r="AK29" s="10"/>
      <c r="AL29" s="10">
        <f>(AM28+AM30)/2</f>
        <v>0</v>
      </c>
      <c r="AM29" s="10"/>
      <c r="AN29" s="10">
        <f>(AO28+AO30)/2</f>
        <v>0</v>
      </c>
      <c r="AO29" s="10"/>
      <c r="AP29" s="10">
        <f>(AQ28+AQ30)/2</f>
        <v>0</v>
      </c>
      <c r="AQ29" s="10"/>
      <c r="AR29" s="10">
        <f>(AS28+AS30)/2</f>
        <v>0</v>
      </c>
      <c r="AS29" s="10"/>
      <c r="AT29" s="13">
        <f>(AU28+AU30)/2</f>
        <v>0</v>
      </c>
      <c r="AU29" s="13"/>
      <c r="AV29" s="13">
        <f>(AW28+AW30)/2</f>
        <v>0</v>
      </c>
      <c r="AW29" s="13"/>
      <c r="AX29" s="13">
        <f>(AY28+AY30)/2</f>
        <v>0</v>
      </c>
      <c r="AY29" s="13"/>
      <c r="AZ29" s="13">
        <f>(BA28+BA30)/2</f>
        <v>0</v>
      </c>
      <c r="BA29" s="10"/>
    </row>
    <row r="30" spans="1:53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>
        <f>(Z29+Z31)/2</f>
        <v>1.9283930498608711E-8</v>
      </c>
      <c r="Z30" s="10"/>
      <c r="AA30" s="10">
        <f>(AB29+AB31)/2</f>
        <v>2.5861519427338921E-9</v>
      </c>
      <c r="AB30" s="10"/>
      <c r="AC30" s="10">
        <f>(AD29+AD31)/2</f>
        <v>0</v>
      </c>
      <c r="AD30" s="10"/>
      <c r="AE30" s="10">
        <f>(AF29+AF31)/2</f>
        <v>0</v>
      </c>
      <c r="AF30" s="10"/>
      <c r="AG30" s="10">
        <f>(AH29+AH31)/2</f>
        <v>0</v>
      </c>
      <c r="AH30" s="10"/>
      <c r="AI30" s="10">
        <f>(AJ29+AJ31)/2</f>
        <v>0</v>
      </c>
      <c r="AJ30" s="10"/>
      <c r="AK30" s="10">
        <f>(AL29+AL31)/2</f>
        <v>0</v>
      </c>
      <c r="AL30" s="10"/>
      <c r="AM30" s="10">
        <f>(AN29+AN31)/2</f>
        <v>0</v>
      </c>
      <c r="AN30" s="10"/>
      <c r="AO30" s="10">
        <f>(AP29+AP31)/2</f>
        <v>0</v>
      </c>
      <c r="AP30" s="10"/>
      <c r="AQ30" s="10">
        <f>(AR29+AR31)/2</f>
        <v>0</v>
      </c>
      <c r="AR30" s="10"/>
      <c r="AS30" s="10">
        <f>(AT29+AT31)/2</f>
        <v>0</v>
      </c>
      <c r="AT30" s="13"/>
      <c r="AU30" s="13">
        <f>(AV29+AV31)/2</f>
        <v>0</v>
      </c>
      <c r="AV30" s="13"/>
      <c r="AW30" s="13">
        <f>(AX29+AX31)/2</f>
        <v>0</v>
      </c>
      <c r="AX30" s="13"/>
      <c r="AY30" s="13">
        <f>(AZ29+AZ31)/2</f>
        <v>0</v>
      </c>
      <c r="AZ30" s="13"/>
      <c r="BA30" s="10">
        <v>0</v>
      </c>
    </row>
    <row r="31" spans="1:53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>
        <f>(Y30+Y32)/2</f>
        <v>1.5058267562891493E-7</v>
      </c>
      <c r="Y31" s="10"/>
      <c r="Z31" s="10">
        <f>(AA30+AA32)/2</f>
        <v>3.7274785025850475E-8</v>
      </c>
      <c r="AA31" s="10"/>
      <c r="AB31" s="10">
        <f>(AC30+AC32)/2</f>
        <v>5.1723038854677841E-9</v>
      </c>
      <c r="AC31" s="10"/>
      <c r="AD31" s="10">
        <f>(AE30+AE32)/2</f>
        <v>0</v>
      </c>
      <c r="AE31" s="10"/>
      <c r="AF31" s="10">
        <f>(AG30+AG32)/2</f>
        <v>0</v>
      </c>
      <c r="AG31" s="10"/>
      <c r="AH31" s="10">
        <f>(AI30+AI32)/2</f>
        <v>0</v>
      </c>
      <c r="AI31" s="10"/>
      <c r="AJ31" s="10">
        <f>(AK30+AK32)/2</f>
        <v>0</v>
      </c>
      <c r="AK31" s="10"/>
      <c r="AL31" s="10">
        <f>(AM30+AM32)/2</f>
        <v>0</v>
      </c>
      <c r="AM31" s="10"/>
      <c r="AN31" s="10">
        <f>(AO30+AO32)/2</f>
        <v>0</v>
      </c>
      <c r="AO31" s="10"/>
      <c r="AP31" s="10">
        <f>(AQ30+AQ32)/2</f>
        <v>0</v>
      </c>
      <c r="AQ31" s="10"/>
      <c r="AR31" s="10">
        <f>(AS30+AS32)/2</f>
        <v>0</v>
      </c>
      <c r="AS31" s="10"/>
      <c r="AT31" s="10">
        <f>(AU30+AU32)/2</f>
        <v>0</v>
      </c>
      <c r="AU31" s="10"/>
      <c r="AV31" s="10">
        <f>(AW30+AW32)/2</f>
        <v>0</v>
      </c>
      <c r="AW31" s="10"/>
      <c r="AX31" s="10">
        <f>(AY30+AY32)/2</f>
        <v>0</v>
      </c>
      <c r="AY31" s="10"/>
      <c r="AZ31" s="10">
        <f>(BA30+BA32)/2</f>
        <v>0</v>
      </c>
      <c r="BA31" s="10"/>
    </row>
    <row r="32" spans="1:53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>
        <f>(X31+X33)/2</f>
        <v>8.1854723889428692E-7</v>
      </c>
      <c r="X32" s="10"/>
      <c r="Y32" s="10">
        <f>(Z31+Z33)/2</f>
        <v>2.8188142075922114E-7</v>
      </c>
      <c r="Z32" s="10"/>
      <c r="AA32" s="10">
        <f>(AB31+AB33)/2</f>
        <v>7.1963418108967058E-8</v>
      </c>
      <c r="AB32" s="10"/>
      <c r="AC32" s="10">
        <f>(AD31+AD33)/2</f>
        <v>1.0344607770935568E-8</v>
      </c>
      <c r="AD32" s="10"/>
      <c r="AE32" s="10">
        <f>(AF31+AF33)/2</f>
        <v>0</v>
      </c>
      <c r="AF32" s="10"/>
      <c r="AG32" s="10">
        <f>(AH31+AH33)/2</f>
        <v>0</v>
      </c>
      <c r="AH32" s="10"/>
      <c r="AI32" s="10">
        <f>(AJ31+AJ33)/2</f>
        <v>0</v>
      </c>
      <c r="AJ32" s="10"/>
      <c r="AK32" s="10">
        <f>(AL31+AL33)/2</f>
        <v>0</v>
      </c>
      <c r="AL32" s="10"/>
      <c r="AM32" s="10">
        <f>(AN31+AN33)/2</f>
        <v>0</v>
      </c>
      <c r="AN32" s="10"/>
      <c r="AO32" s="10">
        <f>(AP31+AP33)/2</f>
        <v>0</v>
      </c>
      <c r="AP32" s="10"/>
      <c r="AQ32" s="10">
        <f>(AR31+AR33)/2</f>
        <v>0</v>
      </c>
      <c r="AR32" s="10"/>
      <c r="AS32" s="10">
        <f>(AT31+AT33)/2</f>
        <v>0</v>
      </c>
      <c r="AT32" s="10"/>
      <c r="AU32" s="10">
        <f>(AV31+AV33)/2</f>
        <v>0</v>
      </c>
      <c r="AV32" s="10"/>
      <c r="AW32" s="10">
        <f>(AX31+AX33)/2</f>
        <v>0</v>
      </c>
      <c r="AX32" s="10"/>
      <c r="AY32" s="10">
        <f>(AZ31+AZ33)/2</f>
        <v>0</v>
      </c>
      <c r="AZ32" s="10"/>
      <c r="BA32" s="10">
        <v>0</v>
      </c>
    </row>
    <row r="33" spans="1:53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>
        <f>(W32+W34)/2</f>
        <v>3.475209760732656E-6</v>
      </c>
      <c r="W33" s="10"/>
      <c r="X33" s="10">
        <f>(Y32+Y34)/2</f>
        <v>1.4865118021596588E-6</v>
      </c>
      <c r="Y33" s="10"/>
      <c r="Z33" s="10">
        <f>(AA32+AA34)/2</f>
        <v>5.2648805649259184E-7</v>
      </c>
      <c r="AA33" s="10"/>
      <c r="AB33" s="10">
        <f>(AC32+AC34)/2</f>
        <v>1.3875453233246633E-7</v>
      </c>
      <c r="AC33" s="10"/>
      <c r="AD33" s="10">
        <f>(AE32+AE34)/2</f>
        <v>2.0689215541871137E-8</v>
      </c>
      <c r="AE33" s="10"/>
      <c r="AF33" s="10">
        <f>(AG32+AG34)/2</f>
        <v>0</v>
      </c>
      <c r="AG33" s="10"/>
      <c r="AH33" s="10">
        <f>(AI32+AI34)/2</f>
        <v>0</v>
      </c>
      <c r="AI33" s="10"/>
      <c r="AJ33" s="10">
        <f>(AK32+AK34)/2</f>
        <v>0</v>
      </c>
      <c r="AK33" s="10"/>
      <c r="AL33" s="10">
        <f>(AM32+AM34)/2</f>
        <v>0</v>
      </c>
      <c r="AM33" s="10"/>
      <c r="AN33" s="10">
        <f>(AO32+AO34)/2</f>
        <v>0</v>
      </c>
      <c r="AO33" s="10"/>
      <c r="AP33" s="10">
        <f>(AQ32+AQ34)/2</f>
        <v>0</v>
      </c>
      <c r="AQ33" s="10"/>
      <c r="AR33" s="10">
        <f>(AS32+AS34)/2</f>
        <v>0</v>
      </c>
      <c r="AS33" s="10"/>
      <c r="AT33" s="10">
        <f>(AU32+AU34)/2</f>
        <v>0</v>
      </c>
      <c r="AU33" s="10"/>
      <c r="AV33" s="10">
        <f>(AW32+AW34)/2</f>
        <v>0</v>
      </c>
      <c r="AW33" s="10"/>
      <c r="AX33" s="10">
        <f>(AY32+AY34)/2</f>
        <v>0</v>
      </c>
      <c r="AY33" s="10"/>
      <c r="AZ33" s="10">
        <f>(BA32+BA34)/2</f>
        <v>0</v>
      </c>
      <c r="BA33" s="10"/>
    </row>
    <row r="34" spans="1:53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>
        <f>(V33+V35)/2</f>
        <v>1.2261694214016644E-5</v>
      </c>
      <c r="V34" s="10"/>
      <c r="W34" s="10">
        <f>(X33+X35)/2</f>
        <v>6.1318722825710253E-6</v>
      </c>
      <c r="X34" s="10"/>
      <c r="Y34" s="10">
        <f>(Z33+Z35)/2</f>
        <v>2.6911421835600965E-6</v>
      </c>
      <c r="Z34" s="10"/>
      <c r="AA34" s="10">
        <f>(AB33+AB35)/2</f>
        <v>9.8101269487621673E-7</v>
      </c>
      <c r="AB34" s="10"/>
      <c r="AC34" s="10">
        <f>(AD33+AD35)/2</f>
        <v>2.671644568939971E-7</v>
      </c>
      <c r="AD34" s="10"/>
      <c r="AE34" s="10">
        <f>(AF33+AF35)/2</f>
        <v>4.1378431083742273E-8</v>
      </c>
      <c r="AF34" s="10"/>
      <c r="AG34" s="10">
        <f>(AH33+AH35)/2</f>
        <v>0</v>
      </c>
      <c r="AH34" s="10"/>
      <c r="AI34" s="10">
        <f>(AJ33+AJ35)/2</f>
        <v>0</v>
      </c>
      <c r="AJ34" s="10"/>
      <c r="AK34" s="10">
        <f>(AL33+AL35)/2</f>
        <v>0</v>
      </c>
      <c r="AL34" s="10"/>
      <c r="AM34" s="10">
        <f>(AN33+AN35)/2</f>
        <v>0</v>
      </c>
      <c r="AN34" s="10"/>
      <c r="AO34" s="10">
        <f>(AP33+AP35)/2</f>
        <v>0</v>
      </c>
      <c r="AP34" s="10"/>
      <c r="AQ34" s="10">
        <f>(AR33+AR35)/2</f>
        <v>0</v>
      </c>
      <c r="AR34" s="10"/>
      <c r="AS34" s="10">
        <f>(AT33+AT35)/2</f>
        <v>0</v>
      </c>
      <c r="AT34" s="10"/>
      <c r="AU34" s="10">
        <f>(AV33+AV35)/2</f>
        <v>0</v>
      </c>
      <c r="AV34" s="10"/>
      <c r="AW34" s="10">
        <f>(AX33+AX35)/2</f>
        <v>0</v>
      </c>
      <c r="AX34" s="10"/>
      <c r="AY34" s="10">
        <f>(AZ33+AZ35)/2</f>
        <v>0</v>
      </c>
      <c r="AZ34" s="10"/>
      <c r="BA34" s="10">
        <v>0</v>
      </c>
    </row>
    <row r="35" spans="1:53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>
        <f>(U34+U36)/2</f>
        <v>3.7370940574739178E-5</v>
      </c>
      <c r="U35" s="10"/>
      <c r="V35" s="10">
        <f>(W34+W36)/2</f>
        <v>2.1048178667300632E-5</v>
      </c>
      <c r="W35" s="10"/>
      <c r="X35" s="10">
        <f>(Y34+Y36)/2</f>
        <v>1.0777232762982391E-5</v>
      </c>
      <c r="Y35" s="10"/>
      <c r="Z35" s="10">
        <f>(AA34+AA36)/2</f>
        <v>4.8557963106276011E-6</v>
      </c>
      <c r="AA35" s="10"/>
      <c r="AB35" s="10">
        <f>(AC34+AC36)/2</f>
        <v>1.823270857419967E-6</v>
      </c>
      <c r="AC35" s="10"/>
      <c r="AD35" s="10">
        <f>(AE34+AE36)/2</f>
        <v>5.1363969824612305E-7</v>
      </c>
      <c r="AE35" s="10"/>
      <c r="AF35" s="10">
        <f>(AG34+AG36)/2</f>
        <v>8.2756862167484546E-8</v>
      </c>
      <c r="AG35" s="10"/>
      <c r="AH35" s="10">
        <f>(AI34+AI36)/2</f>
        <v>0</v>
      </c>
      <c r="AI35" s="10"/>
      <c r="AJ35" s="10">
        <f>(AK34+AK36)/2</f>
        <v>0</v>
      </c>
      <c r="AK35" s="10"/>
      <c r="AL35" s="10">
        <f>(AM34+AM36)/2</f>
        <v>0</v>
      </c>
      <c r="AM35" s="10"/>
      <c r="AN35" s="10">
        <f>(AO34+AO36)/2</f>
        <v>0</v>
      </c>
      <c r="AO35" s="10"/>
      <c r="AP35" s="10">
        <f>(AQ34+AQ36)/2</f>
        <v>0</v>
      </c>
      <c r="AQ35" s="10"/>
      <c r="AR35" s="10">
        <f>(AS34+AS36)/2</f>
        <v>0</v>
      </c>
      <c r="AS35" s="10"/>
      <c r="AT35" s="10">
        <f>(AU34+AU36)/2</f>
        <v>0</v>
      </c>
      <c r="AU35" s="10"/>
      <c r="AV35" s="10">
        <f>(AW34+AW36)/2</f>
        <v>0</v>
      </c>
      <c r="AW35" s="10"/>
      <c r="AX35" s="10">
        <f>(AY34+AY36)/2</f>
        <v>0</v>
      </c>
      <c r="AY35" s="10"/>
      <c r="AZ35" s="10">
        <f>(BA34+BA36)/2</f>
        <v>0</v>
      </c>
      <c r="BA35" s="10"/>
    </row>
    <row r="36" spans="1:53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>
        <f>(T35+T37)/2</f>
        <v>1.0100362811233535E-4</v>
      </c>
      <c r="T36" s="10"/>
      <c r="U36" s="10">
        <f>(V35+V37)/2</f>
        <v>6.248018693546171E-5</v>
      </c>
      <c r="V36" s="10"/>
      <c r="W36" s="10">
        <f>(X35+X37)/2</f>
        <v>3.5964485052030242E-5</v>
      </c>
      <c r="X36" s="10"/>
      <c r="Y36" s="10">
        <f>(Z35+Z37)/2</f>
        <v>1.8863323342404686E-5</v>
      </c>
      <c r="Z36" s="10"/>
      <c r="AA36" s="10">
        <f>(AB35+AB37)/2</f>
        <v>8.7305799263789855E-6</v>
      </c>
      <c r="AB36" s="10"/>
      <c r="AC36" s="10">
        <f>(AD35+AD37)/2</f>
        <v>3.3793772579459369E-6</v>
      </c>
      <c r="AD36" s="10"/>
      <c r="AE36" s="10">
        <f>(AF35+AF37)/2</f>
        <v>9.8590096540850383E-7</v>
      </c>
      <c r="AF36" s="10"/>
      <c r="AG36" s="10">
        <f>(AH35+AH37)/2</f>
        <v>1.6551372433496909E-7</v>
      </c>
      <c r="AH36" s="10"/>
      <c r="AI36" s="10">
        <f>(AJ35+AJ37)/2</f>
        <v>0</v>
      </c>
      <c r="AJ36" s="10"/>
      <c r="AK36" s="10">
        <f>(AL35+AL37)/2</f>
        <v>0</v>
      </c>
      <c r="AL36" s="10"/>
      <c r="AM36" s="10">
        <f>(AN35+AN37)/2</f>
        <v>0</v>
      </c>
      <c r="AN36" s="10"/>
      <c r="AO36" s="10">
        <f>(AP35+AP37)/2</f>
        <v>0</v>
      </c>
      <c r="AP36" s="10"/>
      <c r="AQ36" s="10">
        <f>(AR35+AR37)/2</f>
        <v>0</v>
      </c>
      <c r="AR36" s="10"/>
      <c r="AS36" s="10">
        <f>(AT35+AT37)/2</f>
        <v>0</v>
      </c>
      <c r="AT36" s="10"/>
      <c r="AU36" s="10">
        <f>(AV35+AV37)/2</f>
        <v>0</v>
      </c>
      <c r="AV36" s="10"/>
      <c r="AW36" s="10">
        <f>(AX35+AX37)/2</f>
        <v>0</v>
      </c>
      <c r="AX36" s="10"/>
      <c r="AY36" s="10">
        <f>(AZ35+AZ37)/2</f>
        <v>0</v>
      </c>
      <c r="AZ36" s="10"/>
      <c r="BA36" s="10">
        <v>0</v>
      </c>
    </row>
    <row r="37" spans="1:53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>
        <f>(S36+S38)/2</f>
        <v>2.4671493263810394E-4</v>
      </c>
      <c r="S37" s="10"/>
      <c r="T37" s="10">
        <f>(U36+U38)/2</f>
        <v>1.646363156499315E-4</v>
      </c>
      <c r="U37" s="10"/>
      <c r="V37" s="10">
        <f>(W36+W38)/2</f>
        <v>1.0391219520362279E-4</v>
      </c>
      <c r="W37" s="10"/>
      <c r="X37" s="10">
        <f>(Y36+Y38)/2</f>
        <v>6.1151737341078098E-5</v>
      </c>
      <c r="Y37" s="10"/>
      <c r="Z37" s="10">
        <f>(AA36+AA38)/2</f>
        <v>3.2870850374181772E-5</v>
      </c>
      <c r="AA37" s="10"/>
      <c r="AB37" s="10">
        <f>(AC36+AC38)/2</f>
        <v>1.5637888995338003E-5</v>
      </c>
      <c r="AC37" s="10"/>
      <c r="AD37" s="10">
        <f>(AE36+AE38)/2</f>
        <v>6.2451148176457512E-6</v>
      </c>
      <c r="AE37" s="10"/>
      <c r="AF37" s="10">
        <f>(AG36+AG38)/2</f>
        <v>1.8890450686495233E-6</v>
      </c>
      <c r="AG37" s="10"/>
      <c r="AH37" s="10">
        <f>(AI36+AI38)/2</f>
        <v>3.3102744866993818E-7</v>
      </c>
      <c r="AI37" s="10"/>
      <c r="AJ37" s="10">
        <f>(AK36+AK38)/2</f>
        <v>0</v>
      </c>
      <c r="AK37" s="10"/>
      <c r="AL37" s="10">
        <f>(AM36+AM38)/2</f>
        <v>0</v>
      </c>
      <c r="AM37" s="10"/>
      <c r="AN37" s="10">
        <f>(AO36+AO38)/2</f>
        <v>0</v>
      </c>
      <c r="AO37" s="10"/>
      <c r="AP37" s="10">
        <f>(AQ36+AQ38)/2</f>
        <v>0</v>
      </c>
      <c r="AQ37" s="10"/>
      <c r="AR37" s="10">
        <f>(AS36+AS38)/2</f>
        <v>0</v>
      </c>
      <c r="AS37" s="10"/>
      <c r="AT37" s="10">
        <f>(AU36+AU38)/2</f>
        <v>0</v>
      </c>
      <c r="AU37" s="10"/>
      <c r="AV37" s="10">
        <f>(AW36+AW38)/2</f>
        <v>0</v>
      </c>
      <c r="AW37" s="10"/>
      <c r="AX37" s="10">
        <f>(AY36+AY38)/2</f>
        <v>0</v>
      </c>
      <c r="AY37" s="10"/>
      <c r="AZ37" s="10">
        <f>(BA36+BA38)/2</f>
        <v>0</v>
      </c>
      <c r="BA37" s="10"/>
    </row>
    <row r="38" spans="1:53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>
        <f>(R37+R39)/2</f>
        <v>5.5249661063773957E-4</v>
      </c>
      <c r="R38" s="10"/>
      <c r="S38" s="10">
        <f>(T37+T39)/2</f>
        <v>3.924262371638725E-4</v>
      </c>
      <c r="T38" s="10"/>
      <c r="U38" s="10">
        <f>(V37+V39)/2</f>
        <v>2.667924443644013E-4</v>
      </c>
      <c r="V38" s="10"/>
      <c r="W38" s="10">
        <f>(X37+X39)/2</f>
        <v>1.7185990535521534E-4</v>
      </c>
      <c r="X38" s="10"/>
      <c r="Y38" s="10">
        <f>(Z37+Z39)/2</f>
        <v>1.0344015133975151E-4</v>
      </c>
      <c r="Z38" s="10"/>
      <c r="AA38" s="10">
        <f>(AB37+AB39)/2</f>
        <v>5.7011120821984552E-5</v>
      </c>
      <c r="AB38" s="10"/>
      <c r="AC38" s="10">
        <f>(AD37+AD39)/2</f>
        <v>2.7896400732730069E-5</v>
      </c>
      <c r="AD38" s="10"/>
      <c r="AE38" s="10">
        <f>(AF37+AF39)/2</f>
        <v>1.1504328669882999E-5</v>
      </c>
      <c r="AF38" s="10"/>
      <c r="AG38" s="10">
        <f>(AH37+AH39)/2</f>
        <v>3.6125764129640776E-6</v>
      </c>
      <c r="AH38" s="10"/>
      <c r="AI38" s="10">
        <f>(AJ37+AJ39)/2</f>
        <v>6.6205489733987637E-7</v>
      </c>
      <c r="AJ38" s="10"/>
      <c r="AK38" s="10">
        <f>(AL37+AL39)/2</f>
        <v>0</v>
      </c>
      <c r="AL38" s="10"/>
      <c r="AM38" s="10">
        <f>(AN37+AN39)/2</f>
        <v>0</v>
      </c>
      <c r="AN38" s="10"/>
      <c r="AO38" s="10">
        <f>(AP37+AP39)/2</f>
        <v>0</v>
      </c>
      <c r="AP38" s="10"/>
      <c r="AQ38" s="10">
        <f>(AR37+AR39)/2</f>
        <v>0</v>
      </c>
      <c r="AR38" s="10"/>
      <c r="AS38" s="10">
        <f>(AT37+AT39)/2</f>
        <v>0</v>
      </c>
      <c r="AT38" s="10"/>
      <c r="AU38" s="10">
        <f>(AV37+AV39)/2</f>
        <v>0</v>
      </c>
      <c r="AV38" s="10"/>
      <c r="AW38" s="10">
        <f>(AX37+AX39)/2</f>
        <v>0</v>
      </c>
      <c r="AX38" s="10"/>
      <c r="AY38" s="10">
        <f>(AZ37+AZ39)/2</f>
        <v>0</v>
      </c>
      <c r="AZ38" s="10"/>
      <c r="BA38" s="10">
        <v>0</v>
      </c>
    </row>
    <row r="39" spans="1:53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>
        <f>(Q38+Q40)/2</f>
        <v>1.1471034196897617E-3</v>
      </c>
      <c r="Q39" s="10"/>
      <c r="R39" s="10">
        <f>(S38+S40)/2</f>
        <v>8.5827828863737526E-4</v>
      </c>
      <c r="S39" s="10"/>
      <c r="T39" s="10">
        <f>(U38+U40)/2</f>
        <v>6.2021615867781355E-4</v>
      </c>
      <c r="U39" s="10"/>
      <c r="V39" s="10">
        <f>(W38+W40)/2</f>
        <v>4.2967269352517986E-4</v>
      </c>
      <c r="W39" s="10"/>
      <c r="X39" s="10">
        <f>(Y38+Y40)/2</f>
        <v>2.8256807336935255E-4</v>
      </c>
      <c r="Y39" s="10"/>
      <c r="Z39" s="10">
        <f>(AA38+AA40)/2</f>
        <v>1.7400945230532124E-4</v>
      </c>
      <c r="AA39" s="10"/>
      <c r="AB39" s="10">
        <f>(AC38+AC40)/2</f>
        <v>9.8384352648631107E-5</v>
      </c>
      <c r="AC39" s="10"/>
      <c r="AD39" s="10">
        <f>(AE38+AE40)/2</f>
        <v>4.9547686647814384E-5</v>
      </c>
      <c r="AE39" s="10"/>
      <c r="AF39" s="10">
        <f>(AG38+AG40)/2</f>
        <v>2.1119612271116472E-5</v>
      </c>
      <c r="AG39" s="10"/>
      <c r="AH39" s="10">
        <f>(AI38+AI40)/2</f>
        <v>6.894125377258217E-6</v>
      </c>
      <c r="AI39" s="10"/>
      <c r="AJ39" s="10">
        <f>(AK38+AK40)/2</f>
        <v>1.3241097946797527E-6</v>
      </c>
      <c r="AK39" s="10"/>
      <c r="AL39" s="10">
        <f>(AM38+AM40)/2</f>
        <v>0</v>
      </c>
      <c r="AM39" s="10"/>
      <c r="AN39" s="10">
        <f>(AO38+AO40)/2</f>
        <v>0</v>
      </c>
      <c r="AO39" s="10"/>
      <c r="AP39" s="10">
        <f>(AQ38+AQ40)/2</f>
        <v>0</v>
      </c>
      <c r="AQ39" s="10"/>
      <c r="AR39" s="10">
        <f>(AS38+AS40)/2</f>
        <v>0</v>
      </c>
      <c r="AS39" s="10"/>
      <c r="AT39" s="10">
        <f>(AU38+AU40)/2</f>
        <v>0</v>
      </c>
      <c r="AU39" s="10"/>
      <c r="AV39" s="10">
        <f>(AW38+AW40)/2</f>
        <v>0</v>
      </c>
      <c r="AW39" s="10"/>
      <c r="AX39" s="10">
        <f>(AY38+AY40)/2</f>
        <v>0</v>
      </c>
      <c r="AY39" s="10"/>
      <c r="AZ39" s="10">
        <f>(BA38+BA40)/2</f>
        <v>0</v>
      </c>
      <c r="BA39" s="10"/>
    </row>
    <row r="40" spans="1:53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>
        <f>(P39+P41)/2</f>
        <v>2.2280362313597288E-3</v>
      </c>
      <c r="P40" s="10"/>
      <c r="Q40" s="10">
        <f>(R39+R41)/2</f>
        <v>1.7417102287417836E-3</v>
      </c>
      <c r="R40" s="10"/>
      <c r="S40" s="10">
        <f>(T39+T41)/2</f>
        <v>1.324130340110878E-3</v>
      </c>
      <c r="T40" s="10"/>
      <c r="U40" s="10">
        <f>(V39+V41)/2</f>
        <v>9.7363987299122585E-4</v>
      </c>
      <c r="V40" s="10"/>
      <c r="W40" s="10">
        <f>(X39+X41)/2</f>
        <v>6.8748548169514432E-4</v>
      </c>
      <c r="X40" s="10"/>
      <c r="Y40" s="10">
        <f>(Z39+Z41)/2</f>
        <v>4.6169599539895356E-4</v>
      </c>
      <c r="Z40" s="10"/>
      <c r="AA40" s="10">
        <f>(AB39+AB41)/2</f>
        <v>2.9100778378865792E-4</v>
      </c>
      <c r="AB40" s="10"/>
      <c r="AC40" s="10">
        <f>(AD39+AD41)/2</f>
        <v>1.6887230456453216E-4</v>
      </c>
      <c r="AD40" s="10"/>
      <c r="AE40" s="10">
        <f>(AF39+AF41)/2</f>
        <v>8.7591044625745775E-5</v>
      </c>
      <c r="AF40" s="10"/>
      <c r="AG40" s="10">
        <f>(AH39+AH41)/2</f>
        <v>3.8626648129268868E-5</v>
      </c>
      <c r="AH40" s="10"/>
      <c r="AI40" s="10">
        <f>(AJ39+AJ41)/2</f>
        <v>1.3126195857176558E-5</v>
      </c>
      <c r="AJ40" s="10"/>
      <c r="AK40" s="10">
        <f>(AL39+AL41)/2</f>
        <v>2.6482195893595055E-6</v>
      </c>
      <c r="AL40" s="10"/>
      <c r="AM40" s="10">
        <f>(AN39+AN41)/2</f>
        <v>0</v>
      </c>
      <c r="AN40" s="10"/>
      <c r="AO40" s="10">
        <f>(AP39+AP41)/2</f>
        <v>0</v>
      </c>
      <c r="AP40" s="10"/>
      <c r="AQ40" s="10">
        <f>(AR39+AR41)/2</f>
        <v>0</v>
      </c>
      <c r="AR40" s="10"/>
      <c r="AS40" s="10">
        <f>(AT39+AT41)/2</f>
        <v>0</v>
      </c>
      <c r="AT40" s="10"/>
      <c r="AU40" s="10">
        <f>(AV39+AV41)/2</f>
        <v>0</v>
      </c>
      <c r="AV40" s="10"/>
      <c r="AW40" s="10">
        <f>(AX39+AX41)/2</f>
        <v>0</v>
      </c>
      <c r="AX40" s="10"/>
      <c r="AY40" s="10">
        <f>(AZ39+AZ41)/2</f>
        <v>0</v>
      </c>
      <c r="AZ40" s="10"/>
      <c r="BA40" s="10">
        <v>0</v>
      </c>
    </row>
    <row r="41" spans="1:53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>
        <f>(O40+O42)/2</f>
        <v>4.0784941175216983E-3</v>
      </c>
      <c r="O41" s="10"/>
      <c r="P41" s="10">
        <f>(Q40+Q42)/2</f>
        <v>3.3089690430296958E-3</v>
      </c>
      <c r="Q41" s="10"/>
      <c r="R41" s="10">
        <f>(S40+S42)/2</f>
        <v>2.6251421688461918E-3</v>
      </c>
      <c r="S41" s="10"/>
      <c r="T41" s="10">
        <f>(U40+U42)/2</f>
        <v>2.0280445215439427E-3</v>
      </c>
      <c r="U41" s="10"/>
      <c r="V41" s="10">
        <f>(W40+W42)/2</f>
        <v>1.5176070524572718E-3</v>
      </c>
      <c r="W41" s="10"/>
      <c r="X41" s="10">
        <f>(Y40+Y42)/2</f>
        <v>1.0924028900209362E-3</v>
      </c>
      <c r="Y41" s="10"/>
      <c r="Z41" s="10">
        <f>(AA40+AA42)/2</f>
        <v>7.4938253849258585E-4</v>
      </c>
      <c r="AA41" s="10"/>
      <c r="AB41" s="10">
        <f>(AC40+AC42)/2</f>
        <v>4.836312149286847E-4</v>
      </c>
      <c r="AC41" s="10"/>
      <c r="AD41" s="10">
        <f>(AE40+AE42)/2</f>
        <v>2.8819692248124992E-4</v>
      </c>
      <c r="AE41" s="10"/>
      <c r="AF41" s="10">
        <f>(AG40+AG42)/2</f>
        <v>1.5406247698037507E-4</v>
      </c>
      <c r="AG41" s="10"/>
      <c r="AH41" s="10">
        <f>(AI40+AI42)/2</f>
        <v>7.0359170881279513E-5</v>
      </c>
      <c r="AI41" s="10"/>
      <c r="AJ41" s="10">
        <f>(AK40+AK42)/2</f>
        <v>2.4928281919673362E-5</v>
      </c>
      <c r="AK41" s="10"/>
      <c r="AL41" s="10">
        <f>(AM40+AM42)/2</f>
        <v>5.296439178719011E-6</v>
      </c>
      <c r="AM41" s="10"/>
      <c r="AN41" s="10">
        <f>(AO40+AO42)/2</f>
        <v>0</v>
      </c>
      <c r="AO41" s="10"/>
      <c r="AP41" s="10">
        <f>(AQ40+AQ42)/2</f>
        <v>0</v>
      </c>
      <c r="AQ41" s="10"/>
      <c r="AR41" s="10">
        <f>(AS40+AS42)/2</f>
        <v>0</v>
      </c>
      <c r="AS41" s="10"/>
      <c r="AT41" s="10">
        <f>(AU40+AU42)/2</f>
        <v>0</v>
      </c>
      <c r="AU41" s="10"/>
      <c r="AV41" s="10">
        <f>(AW40+AW42)/2</f>
        <v>0</v>
      </c>
      <c r="AW41" s="10"/>
      <c r="AX41" s="10">
        <f>(AY40+AY42)/2</f>
        <v>0</v>
      </c>
      <c r="AY41" s="10"/>
      <c r="AZ41" s="10">
        <f>(BA40+BA42)/2</f>
        <v>0</v>
      </c>
      <c r="BA41" s="10"/>
    </row>
    <row r="42" spans="1:53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>
        <f>(N41+N43)/2</f>
        <v>7.0798320933893374E-3</v>
      </c>
      <c r="N42" s="10"/>
      <c r="O42" s="10">
        <f>(P41+P43)/2</f>
        <v>5.9289520036836674E-3</v>
      </c>
      <c r="P42" s="10"/>
      <c r="Q42" s="10">
        <f>(R41+R43)/2</f>
        <v>4.8762278573176079E-3</v>
      </c>
      <c r="R42" s="10"/>
      <c r="S42" s="10">
        <f>(T41+T43)/2</f>
        <v>3.9261539975815052E-3</v>
      </c>
      <c r="T42" s="10"/>
      <c r="U42" s="10">
        <f>(V41+V43)/2</f>
        <v>3.0824491700966595E-3</v>
      </c>
      <c r="V42" s="10"/>
      <c r="W42" s="10">
        <f>(X41+X43)/2</f>
        <v>2.3477286232193996E-3</v>
      </c>
      <c r="X42" s="10"/>
      <c r="Y42" s="10">
        <f>(Z41+Z43)/2</f>
        <v>1.723109784642919E-3</v>
      </c>
      <c r="Z42" s="10"/>
      <c r="AA42" s="10">
        <f>(AB41+AB43)/2</f>
        <v>1.2077572931965138E-3</v>
      </c>
      <c r="AB42" s="10"/>
      <c r="AC42" s="10">
        <f>(AD41+AD43)/2</f>
        <v>7.9839012529283725E-4</v>
      </c>
      <c r="AD42" s="10"/>
      <c r="AE42" s="10">
        <f>(AF41+AF43)/2</f>
        <v>4.888028003367541E-4</v>
      </c>
      <c r="AF42" s="10"/>
      <c r="AG42" s="10">
        <f>(AH41+AH43)/2</f>
        <v>2.6949830583148125E-4</v>
      </c>
      <c r="AH42" s="10"/>
      <c r="AI42" s="10">
        <f>(AJ41+AJ43)/2</f>
        <v>1.2759214590538247E-4</v>
      </c>
      <c r="AJ42" s="10"/>
      <c r="AK42" s="10">
        <f>(AL41+AL43)/2</f>
        <v>4.7208344249987219E-5</v>
      </c>
      <c r="AL42" s="10"/>
      <c r="AM42" s="10">
        <f>(AN41+AN43)/2</f>
        <v>1.0592878357438022E-5</v>
      </c>
      <c r="AN42" s="10"/>
      <c r="AO42" s="10">
        <f>(AP41+AP43)/2</f>
        <v>0</v>
      </c>
      <c r="AP42" s="10"/>
      <c r="AQ42" s="10">
        <f>(AR41+AR43)/2</f>
        <v>0</v>
      </c>
      <c r="AR42" s="10"/>
      <c r="AS42" s="10">
        <f>(AT41+AT43)/2</f>
        <v>0</v>
      </c>
      <c r="AT42" s="10"/>
      <c r="AU42" s="10">
        <f>(AV41+AV43)/2</f>
        <v>0</v>
      </c>
      <c r="AV42" s="10"/>
      <c r="AW42" s="10">
        <f>(AX41+AX43)/2</f>
        <v>0</v>
      </c>
      <c r="AX42" s="10"/>
      <c r="AY42" s="10">
        <f>(AZ41+AZ43)/2</f>
        <v>0</v>
      </c>
      <c r="AZ42" s="10"/>
      <c r="BA42" s="10">
        <v>0</v>
      </c>
    </row>
    <row r="43" spans="1:53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>
        <f>(M42+M44)/2</f>
        <v>1.1715904222567072E-2</v>
      </c>
      <c r="M43" s="10"/>
      <c r="N43" s="10">
        <f>(O42+O44)/2</f>
        <v>1.0081170069256976E-2</v>
      </c>
      <c r="O43" s="10"/>
      <c r="P43" s="10">
        <f>(Q42+Q44)/2</f>
        <v>8.5489349643376386E-3</v>
      </c>
      <c r="Q43" s="10"/>
      <c r="R43" s="10">
        <f>(S42+S44)/2</f>
        <v>7.1273135457890231E-3</v>
      </c>
      <c r="S43" s="10"/>
      <c r="T43" s="10">
        <f>(U42+U44)/2</f>
        <v>5.8242634736190681E-3</v>
      </c>
      <c r="U43" s="10"/>
      <c r="V43" s="10">
        <f>(W42+W44)/2</f>
        <v>4.6472912877360472E-3</v>
      </c>
      <c r="W43" s="10"/>
      <c r="X43" s="10">
        <f>(Y42+Y44)/2</f>
        <v>3.6030543564178632E-3</v>
      </c>
      <c r="Y43" s="10"/>
      <c r="Z43" s="10">
        <f>(AA42+AA44)/2</f>
        <v>2.6968370307932522E-3</v>
      </c>
      <c r="AA43" s="10"/>
      <c r="AB43" s="10">
        <f>(AC42+AC44)/2</f>
        <v>1.9318833714643429E-3</v>
      </c>
      <c r="AC43" s="10"/>
      <c r="AD43" s="10">
        <f>(AE42+AE44)/2</f>
        <v>1.3085833281044246E-3</v>
      </c>
      <c r="AE43" s="10"/>
      <c r="AF43" s="10">
        <f>(AG42+AG44)/2</f>
        <v>8.2354312369313325E-4</v>
      </c>
      <c r="AG43" s="10"/>
      <c r="AH43" s="10">
        <f>(AI42+AI44)/2</f>
        <v>4.6863744078168301E-4</v>
      </c>
      <c r="AI43" s="10"/>
      <c r="AJ43" s="10">
        <f>(AK42+AK44)/2</f>
        <v>2.3025600989109155E-4</v>
      </c>
      <c r="AK43" s="10"/>
      <c r="AL43" s="10">
        <f>(AM42+AM44)/2</f>
        <v>8.9120249321255428E-5</v>
      </c>
      <c r="AM43" s="10"/>
      <c r="AN43" s="10">
        <f>(AO42+AO44)/2</f>
        <v>2.1185756714876044E-5</v>
      </c>
      <c r="AO43" s="10"/>
      <c r="AP43" s="10">
        <f>(AQ42+AQ44)/2</f>
        <v>0</v>
      </c>
      <c r="AQ43" s="10"/>
      <c r="AR43" s="10">
        <f>(AS42+AS44)/2</f>
        <v>0</v>
      </c>
      <c r="AS43" s="10"/>
      <c r="AT43" s="10">
        <f>(AU42+AU44)/2</f>
        <v>0</v>
      </c>
      <c r="AU43" s="10"/>
      <c r="AV43" s="10">
        <f>(AW42+AW44)/2</f>
        <v>0</v>
      </c>
      <c r="AW43" s="10"/>
      <c r="AX43" s="10">
        <f>(AY42+AY44)/2</f>
        <v>0</v>
      </c>
      <c r="AY43" s="10"/>
      <c r="AZ43" s="10">
        <f>(BA42+BA44)/2</f>
        <v>0</v>
      </c>
      <c r="BA43" s="10"/>
    </row>
    <row r="44" spans="1:53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>
        <f>(L43+L45)/2</f>
        <v>1.8566291735780165E-2</v>
      </c>
      <c r="L44" s="10"/>
      <c r="M44" s="10">
        <f>(N43+N45)/2</f>
        <v>1.6351976351744808E-2</v>
      </c>
      <c r="N44" s="10"/>
      <c r="O44" s="10">
        <f>(P43+P45)/2</f>
        <v>1.4233388134830285E-2</v>
      </c>
      <c r="P44" s="10"/>
      <c r="Q44" s="10">
        <f>(R43+R45)/2</f>
        <v>1.2221642071357671E-2</v>
      </c>
      <c r="R44" s="10"/>
      <c r="S44" s="10">
        <f>(T43+T45)/2</f>
        <v>1.0328473093996541E-2</v>
      </c>
      <c r="T44" s="10"/>
      <c r="U44" s="10">
        <f>(V43+V45)/2</f>
        <v>8.5660777771414762E-3</v>
      </c>
      <c r="V44" s="10"/>
      <c r="W44" s="10">
        <f>(X43+X45)/2</f>
        <v>6.9468539522526953E-3</v>
      </c>
      <c r="X44" s="10"/>
      <c r="Y44" s="10">
        <f>(Z43+Z45)/2</f>
        <v>5.4829989281928075E-3</v>
      </c>
      <c r="Z44" s="10"/>
      <c r="AA44" s="10">
        <f>(AB43+AB45)/2</f>
        <v>4.1859167683899901E-3</v>
      </c>
      <c r="AB44" s="10"/>
      <c r="AC44" s="10">
        <f>(AD43+AD45)/2</f>
        <v>3.0653766176358486E-3</v>
      </c>
      <c r="AD44" s="10"/>
      <c r="AE44" s="10">
        <f>(AF43+AF45)/2</f>
        <v>2.1283638558720953E-3</v>
      </c>
      <c r="AF44" s="10"/>
      <c r="AG44" s="10">
        <f>(AH43+AH45)/2</f>
        <v>1.3775879415547853E-3</v>
      </c>
      <c r="AH44" s="10"/>
      <c r="AI44" s="10">
        <f>(AJ43+AJ45)/2</f>
        <v>8.0968273565798358E-4</v>
      </c>
      <c r="AJ44" s="10"/>
      <c r="AK44" s="10">
        <f>(AL43+AL45)/2</f>
        <v>4.1330367553219589E-4</v>
      </c>
      <c r="AL44" s="10"/>
      <c r="AM44" s="10">
        <f>(AN43+AN45)/2</f>
        <v>1.6764762028507283E-4</v>
      </c>
      <c r="AN44" s="10"/>
      <c r="AO44" s="10">
        <f>(AP43+AP45)/2</f>
        <v>4.2371513429752088E-5</v>
      </c>
      <c r="AP44" s="10"/>
      <c r="AQ44" s="10">
        <f>(AR43+AR45)/2</f>
        <v>0</v>
      </c>
      <c r="AR44" s="10"/>
      <c r="AS44" s="10">
        <f>(AT43+AT45)/2</f>
        <v>0</v>
      </c>
      <c r="AT44" s="10"/>
      <c r="AU44" s="10">
        <f>(AV43+AV45)/2</f>
        <v>0</v>
      </c>
      <c r="AV44" s="10"/>
      <c r="AW44" s="10">
        <f>(AX43+AX45)/2</f>
        <v>0</v>
      </c>
      <c r="AX44" s="10"/>
      <c r="AY44" s="10">
        <f>(AZ43+AZ45)/2</f>
        <v>0</v>
      </c>
      <c r="AZ44" s="10"/>
      <c r="BA44" s="10">
        <v>0</v>
      </c>
    </row>
    <row r="45" spans="1:53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>
        <f>(K44+K46)/2</f>
        <v>2.8286773536610861E-2</v>
      </c>
      <c r="K45" s="10"/>
      <c r="L45" s="10">
        <f>(M44+M46)/2</f>
        <v>2.5416679248993254E-2</v>
      </c>
      <c r="M45" s="10"/>
      <c r="N45" s="10">
        <f>(O44+O46)/2</f>
        <v>2.262278263423264E-2</v>
      </c>
      <c r="O45" s="10"/>
      <c r="P45" s="10">
        <f>(Q44+Q46)/2</f>
        <v>1.9917841305322932E-2</v>
      </c>
      <c r="Q45" s="10"/>
      <c r="R45" s="10">
        <f>(S44+S46)/2</f>
        <v>1.7315970596926321E-2</v>
      </c>
      <c r="S45" s="10"/>
      <c r="T45" s="10">
        <f>(U44+U46)/2</f>
        <v>1.4832682714374015E-2</v>
      </c>
      <c r="U45" s="10"/>
      <c r="V45" s="10">
        <f>(W44+W46)/2</f>
        <v>1.2484864266546904E-2</v>
      </c>
      <c r="W45" s="10"/>
      <c r="X45" s="10">
        <f>(Y44+Y46)/2</f>
        <v>1.0290653548087527E-2</v>
      </c>
      <c r="Y45" s="10"/>
      <c r="Z45" s="10">
        <f>(AA44+AA46)/2</f>
        <v>8.2691608255923629E-3</v>
      </c>
      <c r="AA45" s="10"/>
      <c r="AB45" s="10">
        <f>(AC44+AC46)/2</f>
        <v>6.4399501653156369E-3</v>
      </c>
      <c r="AC45" s="10"/>
      <c r="AD45" s="10">
        <f>(AE44+AE46)/2</f>
        <v>4.8221699071672721E-3</v>
      </c>
      <c r="AE45" s="10"/>
      <c r="AF45" s="10">
        <f>(AG44+AG46)/2</f>
        <v>3.4331845880510577E-3</v>
      </c>
      <c r="AG45" s="10"/>
      <c r="AH45" s="10">
        <f>(AI44+AI46)/2</f>
        <v>2.2865384423278877E-3</v>
      </c>
      <c r="AI45" s="10"/>
      <c r="AJ45" s="10">
        <f>(AK44+AK46)/2</f>
        <v>1.3891094614248757E-3</v>
      </c>
      <c r="AK45" s="10"/>
      <c r="AL45" s="10">
        <f>(AM44+AM46)/2</f>
        <v>7.3748710174313637E-4</v>
      </c>
      <c r="AM45" s="10"/>
      <c r="AN45" s="10">
        <f>(AO44+AO46)/2</f>
        <v>3.1410948385526962E-4</v>
      </c>
      <c r="AO45" s="10"/>
      <c r="AP45" s="10">
        <f>(AQ44+AQ46)/2</f>
        <v>8.4743026859504175E-5</v>
      </c>
      <c r="AQ45" s="10"/>
      <c r="AR45" s="10">
        <f>(AS44+AS46)/2</f>
        <v>0</v>
      </c>
      <c r="AS45" s="10"/>
      <c r="AT45" s="10">
        <f>(AU44+AU46)/2</f>
        <v>0</v>
      </c>
      <c r="AU45" s="10"/>
      <c r="AV45" s="10">
        <f>(AW44+AW46)/2</f>
        <v>0</v>
      </c>
      <c r="AW45" s="10"/>
      <c r="AX45" s="10">
        <f>(AY44+AY46)/2</f>
        <v>0</v>
      </c>
      <c r="AY45" s="10"/>
      <c r="AZ45" s="10">
        <f>(BA44+BA46)/2</f>
        <v>0</v>
      </c>
      <c r="BA45" s="10"/>
    </row>
    <row r="46" spans="1:53" x14ac:dyDescent="0.2">
      <c r="A46" s="10"/>
      <c r="B46" s="10"/>
      <c r="C46" s="10"/>
      <c r="D46" s="10"/>
      <c r="E46" s="10"/>
      <c r="F46" s="10"/>
      <c r="G46" s="10"/>
      <c r="H46" s="10"/>
      <c r="I46" s="10">
        <f>(J45+J47)/2</f>
        <v>4.1577255996400553E-2</v>
      </c>
      <c r="J46" s="10"/>
      <c r="K46" s="10">
        <f>(L45+L47)/2</f>
        <v>3.8007255337441558E-2</v>
      </c>
      <c r="L46" s="10"/>
      <c r="M46" s="10">
        <f>(N45+N47)/2</f>
        <v>3.4481382146241704E-2</v>
      </c>
      <c r="N46" s="10"/>
      <c r="O46" s="10">
        <f>(P45+P47)/2</f>
        <v>3.1012177133634997E-2</v>
      </c>
      <c r="P46" s="10"/>
      <c r="Q46" s="10">
        <f>(R45+R47)/2</f>
        <v>2.7614040539288197E-2</v>
      </c>
      <c r="R46" s="10"/>
      <c r="S46" s="10">
        <f>(T45+T47)/2</f>
        <v>2.4303468099856104E-2</v>
      </c>
      <c r="T46" s="10"/>
      <c r="U46" s="10">
        <f>(V45+V47)/2</f>
        <v>2.1099287651606555E-2</v>
      </c>
      <c r="V46" s="10"/>
      <c r="W46" s="10">
        <f>(X45+X47)/2</f>
        <v>1.8022874580841113E-2</v>
      </c>
      <c r="X46" s="10"/>
      <c r="Y46" s="10">
        <f>(Z45+Z47)/2</f>
        <v>1.5098308167982247E-2</v>
      </c>
      <c r="Z46" s="10"/>
      <c r="AA46" s="10">
        <f>(AB45+AB47)/2</f>
        <v>1.2352404882794734E-2</v>
      </c>
      <c r="AB46" s="10"/>
      <c r="AC46" s="10">
        <f>(AD45+AD47)/2</f>
        <v>9.8145237129954252E-3</v>
      </c>
      <c r="AD46" s="10"/>
      <c r="AE46" s="10">
        <f>(AF45+AF47)/2</f>
        <v>7.5159759584624486E-3</v>
      </c>
      <c r="AF46" s="10"/>
      <c r="AG46" s="10">
        <f>(AH45+AH47)/2</f>
        <v>5.4887812345473302E-3</v>
      </c>
      <c r="AH46" s="10"/>
      <c r="AI46" s="10">
        <f>(AJ45+AJ47)/2</f>
        <v>3.7633941489977922E-3</v>
      </c>
      <c r="AJ46" s="10"/>
      <c r="AK46" s="10">
        <f>(AL45+AL47)/2</f>
        <v>2.3649152473175553E-3</v>
      </c>
      <c r="AL46" s="10"/>
      <c r="AM46" s="10">
        <f>(AN45+AN47)/2</f>
        <v>1.3073265832011999E-3</v>
      </c>
      <c r="AN46" s="10"/>
      <c r="AO46" s="10">
        <f>(AP45+AP47)/2</f>
        <v>5.8584745428078716E-4</v>
      </c>
      <c r="AP46" s="10"/>
      <c r="AQ46" s="10">
        <f>(AR45+AR47)/2</f>
        <v>1.6948605371900835E-4</v>
      </c>
      <c r="AR46" s="10"/>
      <c r="AS46" s="10">
        <f>(AT45+AT47)/2</f>
        <v>0</v>
      </c>
      <c r="AT46" s="10"/>
      <c r="AU46" s="10">
        <f>(AV45+AV47)/2</f>
        <v>0</v>
      </c>
      <c r="AV46" s="10"/>
      <c r="AW46" s="10">
        <f>(AX45+AX47)/2</f>
        <v>0</v>
      </c>
      <c r="AX46" s="10"/>
      <c r="AY46" s="10">
        <f>(AZ45+AZ47)/2</f>
        <v>0</v>
      </c>
      <c r="AZ46" s="10"/>
      <c r="BA46" s="10">
        <v>0</v>
      </c>
    </row>
    <row r="47" spans="1:53" x14ac:dyDescent="0.2">
      <c r="A47" s="10"/>
      <c r="B47" s="10"/>
      <c r="C47" s="10"/>
      <c r="D47" s="10"/>
      <c r="E47" s="10"/>
      <c r="F47" s="10"/>
      <c r="G47" s="10"/>
      <c r="H47" s="10">
        <f>(I46+I48)/2</f>
        <v>5.9139368257901295E-2</v>
      </c>
      <c r="I47" s="10"/>
      <c r="J47" s="10">
        <f>(K46+K48)/2</f>
        <v>5.4867738456190238E-2</v>
      </c>
      <c r="K47" s="10"/>
      <c r="L47" s="10">
        <f>(M46+M48)/2</f>
        <v>5.0597831425889861E-2</v>
      </c>
      <c r="M47" s="10"/>
      <c r="N47" s="10">
        <f>(O46+O48)/2</f>
        <v>4.6339981658250762E-2</v>
      </c>
      <c r="O47" s="10"/>
      <c r="P47" s="10">
        <f>(Q46+Q48)/2</f>
        <v>4.2106512961947062E-2</v>
      </c>
      <c r="Q47" s="10"/>
      <c r="R47" s="10">
        <f>(S46+S48)/2</f>
        <v>3.7912110481650073E-2</v>
      </c>
      <c r="S47" s="10"/>
      <c r="T47" s="10">
        <f>(U46+U48)/2</f>
        <v>3.377425348533819E-2</v>
      </c>
      <c r="U47" s="10"/>
      <c r="V47" s="10">
        <f>(W46+W48)/2</f>
        <v>2.9713711036666205E-2</v>
      </c>
      <c r="W47" s="10"/>
      <c r="X47" s="10">
        <f>(Y46+Y48)/2</f>
        <v>2.5755095613594702E-2</v>
      </c>
      <c r="Y47" s="10"/>
      <c r="Z47" s="10">
        <f>(AA46+AA48)/2</f>
        <v>2.1927455510372132E-2</v>
      </c>
      <c r="AA47" s="10"/>
      <c r="AB47" s="10">
        <f>(AC46+AC48)/2</f>
        <v>1.8264859600273832E-2</v>
      </c>
      <c r="AC47" s="10"/>
      <c r="AD47" s="10">
        <f>(AE46+AE48)/2</f>
        <v>1.4806877518823577E-2</v>
      </c>
      <c r="AE47" s="10"/>
      <c r="AF47" s="10">
        <f>(AG46+AG48)/2</f>
        <v>1.1598767328873839E-2</v>
      </c>
      <c r="AG47" s="10"/>
      <c r="AH47" s="10">
        <f>(AI46+AI48)/2</f>
        <v>8.6910240267667731E-3</v>
      </c>
      <c r="AI47" s="10"/>
      <c r="AJ47" s="10">
        <f>(AK46+AK48)/2</f>
        <v>6.1376788365707091E-3</v>
      </c>
      <c r="AK47" s="10"/>
      <c r="AL47" s="10">
        <f>(AM46+AM48)/2</f>
        <v>3.9923433928919739E-3</v>
      </c>
      <c r="AM47" s="10"/>
      <c r="AN47" s="10">
        <f>(AO46+AO48)/2</f>
        <v>2.3005436825471303E-3</v>
      </c>
      <c r="AO47" s="10"/>
      <c r="AP47" s="10">
        <f>(AQ46+AQ48)/2</f>
        <v>1.0869518817020701E-3</v>
      </c>
      <c r="AQ47" s="10"/>
      <c r="AR47" s="10">
        <f>(AS46+AS48)/2</f>
        <v>3.389721074380167E-4</v>
      </c>
      <c r="AS47" s="10"/>
      <c r="AT47" s="10">
        <f>(AU46+AU48)/2</f>
        <v>0</v>
      </c>
      <c r="AU47" s="10"/>
      <c r="AV47" s="10">
        <f>(AW46+AW48)/2</f>
        <v>0</v>
      </c>
      <c r="AW47" s="10"/>
      <c r="AX47" s="10">
        <f>(AY46+AY48)/2</f>
        <v>0</v>
      </c>
      <c r="AY47" s="10"/>
      <c r="AZ47" s="10">
        <f>(BA46+BA48)/2</f>
        <v>0</v>
      </c>
      <c r="BA47" s="10"/>
    </row>
    <row r="48" spans="1:53" x14ac:dyDescent="0.2">
      <c r="A48" s="10"/>
      <c r="B48" s="10"/>
      <c r="C48" s="10"/>
      <c r="D48" s="10"/>
      <c r="E48" s="10"/>
      <c r="F48" s="10"/>
      <c r="G48" s="10">
        <f>(H47+H49)/2</f>
        <v>8.1627638735704972E-2</v>
      </c>
      <c r="H48" s="10"/>
      <c r="I48" s="10">
        <f>(J47+J49)/2</f>
        <v>7.6701480519402038E-2</v>
      </c>
      <c r="J48" s="10"/>
      <c r="K48" s="10">
        <f>(L47+L49)/2</f>
        <v>7.1728221574938925E-2</v>
      </c>
      <c r="L48" s="10"/>
      <c r="M48" s="10">
        <f>(N47+N49)/2</f>
        <v>6.6714280705538018E-2</v>
      </c>
      <c r="N48" s="10"/>
      <c r="O48" s="10">
        <f>(P47+P49)/2</f>
        <v>6.166778618286653E-2</v>
      </c>
      <c r="P48" s="10"/>
      <c r="Q48" s="10">
        <f>(R47+R49)/2</f>
        <v>5.6598985384605935E-2</v>
      </c>
      <c r="R48" s="10"/>
      <c r="S48" s="10">
        <f>(T47+T49)/2</f>
        <v>5.1520752863444041E-2</v>
      </c>
      <c r="T48" s="10"/>
      <c r="U48" s="10">
        <f>(V47+V49)/2</f>
        <v>4.6449219319069826E-2</v>
      </c>
      <c r="V48" s="10"/>
      <c r="W48" s="10">
        <f>(X47+X49)/2</f>
        <v>4.1404547492491298E-2</v>
      </c>
      <c r="X48" s="10"/>
      <c r="Y48" s="10">
        <f>(Z47+Z49)/2</f>
        <v>3.6411883059207159E-2</v>
      </c>
      <c r="Z48" s="10"/>
      <c r="AA48" s="10">
        <f>(AB47+AB49)/2</f>
        <v>3.1502506137949526E-2</v>
      </c>
      <c r="AB48" s="10"/>
      <c r="AC48" s="10">
        <f>(AD47+AD49)/2</f>
        <v>2.6715195487552239E-2</v>
      </c>
      <c r="AD48" s="10"/>
      <c r="AE48" s="10">
        <f>(AF47+AF49)/2</f>
        <v>2.2097779079184705E-2</v>
      </c>
      <c r="AF48" s="10"/>
      <c r="AG48" s="10">
        <f>(AH47+AH49)/2</f>
        <v>1.7708753423200347E-2</v>
      </c>
      <c r="AH48" s="10"/>
      <c r="AI48" s="10">
        <f>(AJ47+AJ49)/2</f>
        <v>1.3618653904535755E-2</v>
      </c>
      <c r="AJ48" s="10"/>
      <c r="AK48" s="10">
        <f>(AL47+AL49)/2</f>
        <v>9.9104424258238625E-3</v>
      </c>
      <c r="AL48" s="10"/>
      <c r="AM48" s="10">
        <f>(AN47+AN49)/2</f>
        <v>6.6773602025827477E-3</v>
      </c>
      <c r="AN48" s="10"/>
      <c r="AO48" s="10">
        <f>(AP47+AP49)/2</f>
        <v>4.0152399108134736E-3</v>
      </c>
      <c r="AP48" s="10"/>
      <c r="AQ48" s="10">
        <f>(AR47+AR49)/2</f>
        <v>2.0044177096851319E-3</v>
      </c>
      <c r="AR48" s="10"/>
      <c r="AS48" s="10">
        <f>(AT47+AT49)/2</f>
        <v>6.779442148760334E-4</v>
      </c>
      <c r="AT48" s="10"/>
      <c r="AU48" s="10">
        <f>(AV47+AV49)/2</f>
        <v>0</v>
      </c>
      <c r="AV48" s="10"/>
      <c r="AW48" s="10">
        <f>(AX47+AX49)/2</f>
        <v>0</v>
      </c>
      <c r="AX48" s="10"/>
      <c r="AY48" s="10">
        <f>(AZ47+AZ49)/2</f>
        <v>0</v>
      </c>
      <c r="AZ48" s="10"/>
      <c r="BA48" s="10">
        <v>0</v>
      </c>
    </row>
    <row r="49" spans="1:53" x14ac:dyDescent="0.2">
      <c r="A49" s="10"/>
      <c r="B49" s="10"/>
      <c r="C49" s="10"/>
      <c r="D49" s="10"/>
      <c r="E49" s="10"/>
      <c r="F49" s="10">
        <f>(G48+G50)/2</f>
        <v>0.10959925475700458</v>
      </c>
      <c r="G49" s="10"/>
      <c r="H49" s="10">
        <f>(I48+I50)/2</f>
        <v>0.10411590921350865</v>
      </c>
      <c r="I49" s="10"/>
      <c r="J49" s="10">
        <f>(K48+K50)/2</f>
        <v>9.8535222582613852E-2</v>
      </c>
      <c r="K49" s="10"/>
      <c r="L49" s="10">
        <f>(M48+M50)/2</f>
        <v>9.2858611723987988E-2</v>
      </c>
      <c r="M49" s="10"/>
      <c r="N49" s="10">
        <f>(O48+O50)/2</f>
        <v>8.7088579752825274E-2</v>
      </c>
      <c r="O49" s="10"/>
      <c r="P49" s="10">
        <f>(Q48+Q50)/2</f>
        <v>8.1229059403785997E-2</v>
      </c>
      <c r="Q49" s="10"/>
      <c r="R49" s="10">
        <f>(S48+S50)/2</f>
        <v>7.528586028756179E-2</v>
      </c>
      <c r="S49" s="10"/>
      <c r="T49" s="10">
        <f>(U48+U50)/2</f>
        <v>6.9267252241549893E-2</v>
      </c>
      <c r="U49" s="10"/>
      <c r="V49" s="10">
        <f>(W48+W50)/2</f>
        <v>6.318472760147345E-2</v>
      </c>
      <c r="W49" s="10"/>
      <c r="X49" s="10">
        <f>(Y48+Y50)/2</f>
        <v>5.7053999371387894E-2</v>
      </c>
      <c r="Y49" s="10"/>
      <c r="Z49" s="10">
        <f>(AA48+AA50)/2</f>
        <v>5.0896310608042186E-2</v>
      </c>
      <c r="AA49" s="10"/>
      <c r="AB49" s="10">
        <f>(AC48+AC50)/2</f>
        <v>4.4740152675625214E-2</v>
      </c>
      <c r="AC49" s="10"/>
      <c r="AD49" s="10">
        <f>(AE48+AE50)/2</f>
        <v>3.86235134562809E-2</v>
      </c>
      <c r="AE49" s="10"/>
      <c r="AF49" s="10">
        <f>(AG48+AG50)/2</f>
        <v>3.259679082949557E-2</v>
      </c>
      <c r="AG49" s="10"/>
      <c r="AH49" s="10">
        <f>(AI48+AI50)/2</f>
        <v>2.6726482819633923E-2</v>
      </c>
      <c r="AI49" s="10"/>
      <c r="AJ49" s="10">
        <f>(AK48+AK50)/2</f>
        <v>2.1099628972500801E-2</v>
      </c>
      <c r="AK49" s="10"/>
      <c r="AL49" s="10">
        <f>(AM48+AM50)/2</f>
        <v>1.582854145875575E-2</v>
      </c>
      <c r="AM49" s="10"/>
      <c r="AN49" s="10">
        <f>(AO48+AO50)/2</f>
        <v>1.1054176722618365E-2</v>
      </c>
      <c r="AO49" s="10"/>
      <c r="AP49" s="10">
        <f>(AQ48+AQ50)/2</f>
        <v>6.9435279399248772E-3</v>
      </c>
      <c r="AQ49" s="10"/>
      <c r="AR49" s="10">
        <f>(AS48+AS50)/2</f>
        <v>3.6698633119322472E-3</v>
      </c>
      <c r="AS49" s="10"/>
      <c r="AT49" s="10">
        <f>(AU48+AU50)/2</f>
        <v>1.3558884297520668E-3</v>
      </c>
      <c r="AU49" s="10"/>
      <c r="AV49" s="10">
        <f>(AW48+AW50)/2</f>
        <v>0</v>
      </c>
      <c r="AW49" s="10"/>
      <c r="AX49" s="10">
        <f>(AY48+AY50)/2</f>
        <v>0</v>
      </c>
      <c r="AY49" s="10"/>
      <c r="AZ49" s="10">
        <f>(BA48+BA50)/2</f>
        <v>0</v>
      </c>
      <c r="BA49" s="10"/>
    </row>
    <row r="50" spans="1:53" x14ac:dyDescent="0.2">
      <c r="A50" s="10"/>
      <c r="B50" s="10"/>
      <c r="C50" s="10"/>
      <c r="D50" s="10"/>
      <c r="E50" s="10">
        <f>(F49+F51)/2</f>
        <v>0.14346767273571437</v>
      </c>
      <c r="F50" s="10"/>
      <c r="G50" s="10">
        <f>(H49+H51)/2</f>
        <v>0.13757087077830418</v>
      </c>
      <c r="H50" s="10"/>
      <c r="I50" s="10">
        <f>(J49+J51)/2</f>
        <v>0.13153033790761526</v>
      </c>
      <c r="J50" s="10"/>
      <c r="K50" s="10">
        <f>(L49+L51)/2</f>
        <v>0.12534222359028876</v>
      </c>
      <c r="L50" s="10"/>
      <c r="M50" s="10">
        <f>(N49+N51)/2</f>
        <v>0.11900294274243796</v>
      </c>
      <c r="N50" s="10"/>
      <c r="O50" s="10">
        <f>(P49+P51)/2</f>
        <v>0.112509373322784</v>
      </c>
      <c r="P50" s="10"/>
      <c r="Q50" s="10">
        <f>(R49+R51)/2</f>
        <v>0.10585913342296607</v>
      </c>
      <c r="R50" s="10"/>
      <c r="S50" s="10">
        <f>(T49+T51)/2</f>
        <v>9.9050967711679538E-2</v>
      </c>
      <c r="T50" s="10"/>
      <c r="U50" s="10">
        <f>(V49+V51)/2</f>
        <v>9.2085285164029973E-2</v>
      </c>
      <c r="V50" s="10"/>
      <c r="W50" s="10">
        <f>(X49+X51)/2</f>
        <v>8.4964907710455589E-2</v>
      </c>
      <c r="X50" s="10"/>
      <c r="Y50" s="10">
        <f>(Z49+Z51)/2</f>
        <v>7.7696115683568628E-2</v>
      </c>
      <c r="Z50" s="10"/>
      <c r="AA50" s="10">
        <f>(AB49+AB51)/2</f>
        <v>7.0290115078134846E-2</v>
      </c>
      <c r="AB50" s="10"/>
      <c r="AC50" s="10">
        <f>(AD49+AD51)/2</f>
        <v>6.2765109863698196E-2</v>
      </c>
      <c r="AD50" s="10"/>
      <c r="AE50" s="10">
        <f>(AF49+AF51)/2</f>
        <v>5.5149247833377088E-2</v>
      </c>
      <c r="AF50" s="10"/>
      <c r="AG50" s="10">
        <f>(AH49+AH51)/2</f>
        <v>4.7484828235790796E-2</v>
      </c>
      <c r="AH50" s="10"/>
      <c r="AI50" s="10">
        <f>(AJ49+AJ51)/2</f>
        <v>3.9834311734732092E-2</v>
      </c>
      <c r="AJ50" s="10"/>
      <c r="AK50" s="10">
        <f>(AL49+AL51)/2</f>
        <v>3.2288815519177741E-2</v>
      </c>
      <c r="AL50" s="10"/>
      <c r="AM50" s="10">
        <f>(AN49+AN51)/2</f>
        <v>2.4979722714928751E-2</v>
      </c>
      <c r="AN50" s="10"/>
      <c r="AO50" s="10">
        <f>(AP49+AP51)/2</f>
        <v>1.8093113534423257E-2</v>
      </c>
      <c r="AP50" s="10"/>
      <c r="AQ50" s="10">
        <f>(AR49+AR51)/2</f>
        <v>1.1882638170164623E-2</v>
      </c>
      <c r="AR50" s="10"/>
      <c r="AS50" s="10">
        <f>(AT49+AT51)/2</f>
        <v>6.6617824089884609E-3</v>
      </c>
      <c r="AT50" s="10"/>
      <c r="AU50" s="10">
        <f>(AV49+AV51)/2</f>
        <v>2.7117768595041336E-3</v>
      </c>
      <c r="AV50" s="10"/>
      <c r="AW50" s="10">
        <f>(AX49+AX51)/2</f>
        <v>0</v>
      </c>
      <c r="AX50" s="10"/>
      <c r="AY50" s="10">
        <f>(AZ49+AZ51)/2</f>
        <v>0</v>
      </c>
      <c r="AZ50" s="10"/>
      <c r="BA50" s="10">
        <v>0</v>
      </c>
    </row>
    <row r="51" spans="1:53" x14ac:dyDescent="0.2">
      <c r="A51" s="10"/>
      <c r="B51" s="10"/>
      <c r="C51" s="10"/>
      <c r="D51" s="10">
        <f>(E50+E52)/2</f>
        <v>0.18346477548988779</v>
      </c>
      <c r="E51" s="10"/>
      <c r="F51" s="10">
        <f>(G50+G52)/2</f>
        <v>0.17733609071442416</v>
      </c>
      <c r="G51" s="10"/>
      <c r="H51" s="10">
        <f>(I50+I52)/2</f>
        <v>0.1710258323430997</v>
      </c>
      <c r="I51" s="10"/>
      <c r="J51" s="10">
        <f>(K50+K52)/2</f>
        <v>0.16452545323261669</v>
      </c>
      <c r="K51" s="10"/>
      <c r="L51" s="10">
        <f>(M50+M52)/2</f>
        <v>0.15782583545658954</v>
      </c>
      <c r="M51" s="10"/>
      <c r="N51" s="10">
        <f>(O50+O52)/2</f>
        <v>0.15091730573205064</v>
      </c>
      <c r="O51" s="10"/>
      <c r="P51" s="10">
        <f>(Q50+Q52)/2</f>
        <v>0.14378968724178201</v>
      </c>
      <c r="Q51" s="10"/>
      <c r="R51" s="10">
        <f>(S50+S52)/2</f>
        <v>0.13643240655837036</v>
      </c>
      <c r="S51" s="10"/>
      <c r="T51" s="10">
        <f>(U50+U52)/2</f>
        <v>0.12883468318180918</v>
      </c>
      <c r="U51" s="10"/>
      <c r="V51" s="10">
        <f>(W50+W52)/2</f>
        <v>0.12098584272658651</v>
      </c>
      <c r="W51" s="10"/>
      <c r="X51" s="10">
        <f>(Y50+Y52)/2</f>
        <v>0.11287581604952328</v>
      </c>
      <c r="Y51" s="10"/>
      <c r="Z51" s="10">
        <f>(AA50+AA52)/2</f>
        <v>0.10449592075909507</v>
      </c>
      <c r="AA51" s="10"/>
      <c r="AB51" s="10">
        <f>(AC50+AC52)/2</f>
        <v>9.5840077480644464E-2</v>
      </c>
      <c r="AC51" s="10"/>
      <c r="AD51" s="10">
        <f>(AE50+AE52)/2</f>
        <v>8.6906706271115491E-2</v>
      </c>
      <c r="AE51" s="10"/>
      <c r="AF51" s="10">
        <f>(AG50+AG52)/2</f>
        <v>7.7701704837258606E-2</v>
      </c>
      <c r="AG51" s="10"/>
      <c r="AH51" s="10">
        <f>(AI50+AI52)/2</f>
        <v>6.8243173651947667E-2</v>
      </c>
      <c r="AI51" s="10"/>
      <c r="AJ51" s="10">
        <f>(AK50+AK52)/2</f>
        <v>5.8568994496963386E-2</v>
      </c>
      <c r="AK51" s="10"/>
      <c r="AL51" s="10">
        <f>(AM50+AM52)/2</f>
        <v>4.8749089579599725E-2</v>
      </c>
      <c r="AM51" s="10"/>
      <c r="AN51" s="10">
        <f>(AO50+AO52)/2</f>
        <v>3.8905268707239135E-2</v>
      </c>
      <c r="AO51" s="10"/>
      <c r="AP51" s="10">
        <f>(AQ50+AQ52)/2</f>
        <v>2.9242699128921634E-2</v>
      </c>
      <c r="AQ51" s="10"/>
      <c r="AR51" s="10">
        <f>(AS50+AS52)/2</f>
        <v>2.0095413028396999E-2</v>
      </c>
      <c r="AS51" s="10"/>
      <c r="AT51" s="10">
        <f>(AU50+AU52)/2</f>
        <v>1.1967676388224855E-2</v>
      </c>
      <c r="AU51" s="10"/>
      <c r="AV51" s="10">
        <f>(AW50+AW52)/2</f>
        <v>5.4235537190082672E-3</v>
      </c>
      <c r="AW51" s="10"/>
      <c r="AX51" s="10">
        <f>(AY50+AY52)/2</f>
        <v>0</v>
      </c>
      <c r="AY51" s="10"/>
      <c r="AZ51" s="10">
        <f>(BA50+BA52)/2</f>
        <v>0</v>
      </c>
      <c r="BA51" s="10"/>
    </row>
    <row r="52" spans="1:53" x14ac:dyDescent="0.2">
      <c r="A52" s="10"/>
      <c r="B52" s="10"/>
      <c r="C52" s="10">
        <f>(D51+D53)/2</f>
        <v>0.22961502215152707</v>
      </c>
      <c r="D52" s="10"/>
      <c r="E52" s="10">
        <f>(F51+F53)/2</f>
        <v>0.22346187824406122</v>
      </c>
      <c r="F52" s="10"/>
      <c r="G52" s="10">
        <f>(H51+H53)/2</f>
        <v>0.21710131065054414</v>
      </c>
      <c r="H52" s="10"/>
      <c r="I52" s="10">
        <f>(J51+J53)/2</f>
        <v>0.21052132677858415</v>
      </c>
      <c r="J52" s="10"/>
      <c r="K52" s="10">
        <f>(L51+L53)/2</f>
        <v>0.20370868287494459</v>
      </c>
      <c r="L52" s="10"/>
      <c r="M52" s="10">
        <f>(N51+N53)/2</f>
        <v>0.19664872817074111</v>
      </c>
      <c r="N52" s="10"/>
      <c r="O52" s="10">
        <f>(P51+P53)/2</f>
        <v>0.1893252381413173</v>
      </c>
      <c r="P52" s="10"/>
      <c r="Q52" s="10">
        <f>(R51+R53)/2</f>
        <v>0.18172024106059795</v>
      </c>
      <c r="R52" s="10"/>
      <c r="S52" s="10">
        <f>(T51+T53)/2</f>
        <v>0.1738138454050612</v>
      </c>
      <c r="T52" s="10"/>
      <c r="U52" s="10">
        <f>(V51+V53)/2</f>
        <v>0.16558408119958837</v>
      </c>
      <c r="V52" s="10"/>
      <c r="W52" s="10">
        <f>(X51+X53)/2</f>
        <v>0.15700677774271743</v>
      </c>
      <c r="X52" s="10"/>
      <c r="Y52" s="10">
        <f>(Z51+Z53)/2</f>
        <v>0.14805551641547793</v>
      </c>
      <c r="Z52" s="10"/>
      <c r="AA52" s="10">
        <f>(AB51+AB53)/2</f>
        <v>0.1387017264400553</v>
      </c>
      <c r="AB52" s="10"/>
      <c r="AC52" s="10">
        <f>(AD51+AD53)/2</f>
        <v>0.12891504509759072</v>
      </c>
      <c r="AD52" s="10"/>
      <c r="AE52" s="10">
        <f>(AF51+AF53)/2</f>
        <v>0.11866416470885388</v>
      </c>
      <c r="AF52" s="10"/>
      <c r="AG52" s="10">
        <f>(AH51+AH53)/2</f>
        <v>0.10791858143872643</v>
      </c>
      <c r="AH52" s="10"/>
      <c r="AI52" s="10">
        <f>(AJ51+AJ53)/2</f>
        <v>9.6652035569163242E-2</v>
      </c>
      <c r="AJ52" s="10"/>
      <c r="AK52" s="10">
        <f>(AL51+AL53)/2</f>
        <v>8.4849173474749032E-2</v>
      </c>
      <c r="AL52" s="10"/>
      <c r="AM52" s="10">
        <f>(AN51+AN53)/2</f>
        <v>7.2518456444270699E-2</v>
      </c>
      <c r="AN52" s="10"/>
      <c r="AO52" s="10">
        <f>(AP51+AP53)/2</f>
        <v>5.9717423880055014E-2</v>
      </c>
      <c r="AP52" s="10"/>
      <c r="AQ52" s="10">
        <f>(AR51+AR53)/2</f>
        <v>4.6602760087678642E-2</v>
      </c>
      <c r="AR52" s="10"/>
      <c r="AS52" s="10">
        <f>(AT51+AT53)/2</f>
        <v>3.352904364780554E-2</v>
      </c>
      <c r="AT52" s="10"/>
      <c r="AU52" s="10">
        <f>(AV51+AV53)/2</f>
        <v>2.1223575916945576E-2</v>
      </c>
      <c r="AV52" s="10"/>
      <c r="AW52" s="10">
        <f>(AX51+AX53)/2</f>
        <v>1.0847107438016534E-2</v>
      </c>
      <c r="AX52" s="10"/>
      <c r="AY52" s="10">
        <f>(AZ51+AZ53)/2</f>
        <v>0</v>
      </c>
      <c r="AZ52" s="10"/>
      <c r="BA52" s="10">
        <v>0</v>
      </c>
    </row>
    <row r="53" spans="1:53" x14ac:dyDescent="0.2">
      <c r="A53" s="10"/>
      <c r="B53" s="10">
        <f>(C52+C54)/2</f>
        <v>0.28172338223702598</v>
      </c>
      <c r="C53" s="10"/>
      <c r="D53" s="10">
        <f>(E52+E54)/2</f>
        <v>0.27576526881316632</v>
      </c>
      <c r="E53" s="10"/>
      <c r="F53" s="10">
        <f>(G52+G54)/2</f>
        <v>0.26958766577369825</v>
      </c>
      <c r="G53" s="10"/>
      <c r="H53" s="10">
        <f>(I52+I54)/2</f>
        <v>0.26317678895798857</v>
      </c>
      <c r="I53" s="10"/>
      <c r="J53" s="10">
        <f>(K52+K54)/2</f>
        <v>0.25651720032455161</v>
      </c>
      <c r="K53" s="10"/>
      <c r="L53" s="10">
        <f>(M52+M54)/2</f>
        <v>0.24959153029329961</v>
      </c>
      <c r="M53" s="10"/>
      <c r="N53" s="10">
        <f>(O52+O54)/2</f>
        <v>0.24238015060943158</v>
      </c>
      <c r="O53" s="10"/>
      <c r="P53" s="10">
        <f>(Q52+Q54)/2</f>
        <v>0.23486078904085261</v>
      </c>
      <c r="Q53" s="10"/>
      <c r="R53" s="10">
        <f>(S52+S54)/2</f>
        <v>0.22700807556282554</v>
      </c>
      <c r="S53" s="10"/>
      <c r="T53" s="10">
        <f>(U52+U54)/2</f>
        <v>0.21879300762831322</v>
      </c>
      <c r="U53" s="10"/>
      <c r="V53" s="10">
        <f>(W52+W54)/2</f>
        <v>0.21018231967259024</v>
      </c>
      <c r="W53" s="10"/>
      <c r="X53" s="10">
        <f>(Y52+Y54)/2</f>
        <v>0.20113773943591159</v>
      </c>
      <c r="Y53" s="10"/>
      <c r="Z53" s="10">
        <f>(AA52+AA54)/2</f>
        <v>0.19161511207186077</v>
      </c>
      <c r="AA53" s="10"/>
      <c r="AB53" s="10">
        <f>(AC52+AC54)/2</f>
        <v>0.1815633753994661</v>
      </c>
      <c r="AC53" s="10"/>
      <c r="AD53" s="10">
        <f>(AE52+AE54)/2</f>
        <v>0.17092338392406597</v>
      </c>
      <c r="AE53" s="10"/>
      <c r="AF53" s="10">
        <f>(AG52+AG54)/2</f>
        <v>0.15962662458044916</v>
      </c>
      <c r="AG53" s="10"/>
      <c r="AH53" s="10">
        <f>(AI52+AI54)/2</f>
        <v>0.14759398922550521</v>
      </c>
      <c r="AI53" s="10"/>
      <c r="AJ53" s="10">
        <f>(AK52+AK54)/2</f>
        <v>0.13473507664136311</v>
      </c>
      <c r="AK53" s="10"/>
      <c r="AL53" s="10">
        <f>(AM52+AM54)/2</f>
        <v>0.12094925736989834</v>
      </c>
      <c r="AM53" s="10"/>
      <c r="AN53" s="10">
        <f>(AO52+AO54)/2</f>
        <v>0.10613164418130226</v>
      </c>
      <c r="AO53" s="10"/>
      <c r="AP53" s="10">
        <f>(AQ52+AQ54)/2</f>
        <v>9.0192148631188393E-2</v>
      </c>
      <c r="AQ53" s="10"/>
      <c r="AR53" s="10">
        <f>(AS52+AS54)/2</f>
        <v>7.3110107146960285E-2</v>
      </c>
      <c r="AS53" s="10"/>
      <c r="AT53" s="10">
        <f>(AU52+AU54)/2</f>
        <v>5.5090410907386228E-2</v>
      </c>
      <c r="AU53" s="10"/>
      <c r="AV53" s="10">
        <f>(AW52+AW54)/2</f>
        <v>3.7023598114882886E-2</v>
      </c>
      <c r="AW53" s="10"/>
      <c r="AX53" s="10">
        <f>(AY52+AY54)/2</f>
        <v>2.1694214876033069E-2</v>
      </c>
      <c r="AY53" s="10"/>
      <c r="AZ53" s="10">
        <f>(BA52+BA54)/2</f>
        <v>0</v>
      </c>
      <c r="BA53" s="10"/>
    </row>
    <row r="54" spans="1:53" x14ac:dyDescent="0.2">
      <c r="A54" s="10">
        <f>(B53+B55)/2</f>
        <v>0.33937711701826551</v>
      </c>
      <c r="B54" s="10"/>
      <c r="C54" s="10">
        <f>(D53+D55)/2</f>
        <v>0.33383174232252488</v>
      </c>
      <c r="D54" s="10"/>
      <c r="E54" s="10">
        <f>(F53+F55)/2</f>
        <v>0.32806865938227137</v>
      </c>
      <c r="F54" s="10"/>
      <c r="G54" s="10">
        <f>(H53+H55)/2</f>
        <v>0.32207402089685239</v>
      </c>
      <c r="H54" s="10"/>
      <c r="I54" s="10">
        <f>(J53+J55)/2</f>
        <v>0.31583225113739299</v>
      </c>
      <c r="J54" s="10"/>
      <c r="K54" s="10">
        <f>(L53+L55)/2</f>
        <v>0.30932571777415863</v>
      </c>
      <c r="L54" s="10"/>
      <c r="M54" s="10">
        <f>(N53+N55)/2</f>
        <v>0.30253433241585814</v>
      </c>
      <c r="N54" s="10"/>
      <c r="O54" s="10">
        <f>(P53+P55)/2</f>
        <v>0.29543506307754586</v>
      </c>
      <c r="P54" s="10"/>
      <c r="Q54" s="10">
        <f>(R53+R55)/2</f>
        <v>0.28800133702110731</v>
      </c>
      <c r="R54" s="10"/>
      <c r="S54" s="10">
        <f>(T53+T55)/2</f>
        <v>0.28020230572058991</v>
      </c>
      <c r="T54" s="10"/>
      <c r="U54" s="10">
        <f>(V53+V55)/2</f>
        <v>0.2720019340570381</v>
      </c>
      <c r="V54" s="10"/>
      <c r="W54" s="10">
        <f>(X53+X55)/2</f>
        <v>0.26335786160246305</v>
      </c>
      <c r="X54" s="10"/>
      <c r="Y54" s="10">
        <f>(Z53+Z55)/2</f>
        <v>0.25421996245634526</v>
      </c>
      <c r="Z54" s="10"/>
      <c r="AA54" s="10">
        <f>(AB53+AB55)/2</f>
        <v>0.24452849770366625</v>
      </c>
      <c r="AB54" s="10"/>
      <c r="AC54" s="10">
        <f>(AD53+AD55)/2</f>
        <v>0.2342117057013415</v>
      </c>
      <c r="AD54" s="10"/>
      <c r="AE54" s="10">
        <f>(AF53+AF55)/2</f>
        <v>0.22318260313927807</v>
      </c>
      <c r="AF54" s="10"/>
      <c r="AG54" s="10">
        <f>(AH53+AH55)/2</f>
        <v>0.21133466772217188</v>
      </c>
      <c r="AH54" s="10"/>
      <c r="AI54" s="10">
        <f>(AJ53+AJ55)/2</f>
        <v>0.19853594288184717</v>
      </c>
      <c r="AJ54" s="10"/>
      <c r="AK54" s="10">
        <f>(AL53+AL55)/2</f>
        <v>0.1846209798079772</v>
      </c>
      <c r="AL54" s="10"/>
      <c r="AM54" s="10">
        <f>(AN53+AN55)/2</f>
        <v>0.16938005829552596</v>
      </c>
      <c r="AN54" s="10"/>
      <c r="AO54" s="10">
        <f>(AP53+AP55)/2</f>
        <v>0.1525458644825495</v>
      </c>
      <c r="AP54" s="10"/>
      <c r="AQ54" s="10">
        <f>(AR53+AR55)/2</f>
        <v>0.13378153717469815</v>
      </c>
      <c r="AR54" s="10"/>
      <c r="AS54" s="10">
        <f>(AT53+AT55)/2</f>
        <v>0.11269117064611503</v>
      </c>
      <c r="AT54" s="10"/>
      <c r="AU54" s="10">
        <f>(AV53+AV55)/2</f>
        <v>8.8957245897826887E-2</v>
      </c>
      <c r="AV54" s="10"/>
      <c r="AW54" s="10">
        <f>(AX53+AX55)/2</f>
        <v>6.3200088791749237E-2</v>
      </c>
      <c r="AX54" s="10"/>
      <c r="AY54" s="10">
        <f>(AZ53+AZ55)/2</f>
        <v>4.3388429752066138E-2</v>
      </c>
      <c r="AZ54" s="10"/>
      <c r="BA54" s="10">
        <f>1-1</f>
        <v>0</v>
      </c>
    </row>
    <row r="55" spans="1:53" x14ac:dyDescent="0.2">
      <c r="A55" s="10"/>
      <c r="B55" s="10">
        <f>(C54+C56)/2</f>
        <v>0.39703085179950504</v>
      </c>
      <c r="C55" s="10"/>
      <c r="D55" s="10">
        <f>(E54+E56)/2</f>
        <v>0.39189821583188339</v>
      </c>
      <c r="E55" s="10"/>
      <c r="F55" s="10">
        <f>(G54+G56)/2</f>
        <v>0.38654965299084443</v>
      </c>
      <c r="G55" s="10"/>
      <c r="H55" s="10">
        <f>(I54+I56)/2</f>
        <v>0.3809712528357162</v>
      </c>
      <c r="I55" s="10"/>
      <c r="J55" s="10">
        <f>(K54+K56)/2</f>
        <v>0.37514730195023438</v>
      </c>
      <c r="K55" s="10"/>
      <c r="L55" s="10">
        <f>(M54+M56)/2</f>
        <v>0.36905990525501758</v>
      </c>
      <c r="M55" s="10"/>
      <c r="N55" s="10">
        <f>(O54+O56)/2</f>
        <v>0.36268851422228465</v>
      </c>
      <c r="O55" s="10"/>
      <c r="P55" s="10">
        <f>(Q54+Q56)/2</f>
        <v>0.3560093371142391</v>
      </c>
      <c r="Q55" s="10"/>
      <c r="R55" s="10">
        <f>(S54+S56)/2</f>
        <v>0.34899459847938907</v>
      </c>
      <c r="S55" s="10"/>
      <c r="T55" s="10">
        <f>(U54+U56)/2</f>
        <v>0.34161160381286659</v>
      </c>
      <c r="U55" s="10"/>
      <c r="V55" s="10">
        <f>(W54+W56)/2</f>
        <v>0.33382154844148593</v>
      </c>
      <c r="W55" s="10"/>
      <c r="X55" s="10">
        <f>(Y54+Y56)/2</f>
        <v>0.32557798376901448</v>
      </c>
      <c r="Y55" s="10"/>
      <c r="Z55" s="10">
        <f>(AA54+AA56)/2</f>
        <v>0.31682481284082981</v>
      </c>
      <c r="AA55" s="10"/>
      <c r="AB55" s="10">
        <f>(AC54+AC56)/2</f>
        <v>0.3074936200078664</v>
      </c>
      <c r="AC55" s="10"/>
      <c r="AD55" s="10">
        <f>(AE54+AE56)/2</f>
        <v>0.29750002747861704</v>
      </c>
      <c r="AE55" s="10"/>
      <c r="AF55" s="10">
        <f>(AG54+AG56)/2</f>
        <v>0.28673858169810695</v>
      </c>
      <c r="AG55" s="10"/>
      <c r="AH55" s="10">
        <f>(AI54+AI56)/2</f>
        <v>0.27507534621883856</v>
      </c>
      <c r="AI55" s="10"/>
      <c r="AJ55" s="10">
        <f>(AK54+AK56)/2</f>
        <v>0.2623368091223312</v>
      </c>
      <c r="AK55" s="10"/>
      <c r="AL55" s="10">
        <f>(AM54+AM56)/2</f>
        <v>0.24829270224605604</v>
      </c>
      <c r="AM55" s="10"/>
      <c r="AN55" s="10">
        <f>(AO54+AO56)/2</f>
        <v>0.23262847240974965</v>
      </c>
      <c r="AO55" s="10"/>
      <c r="AP55" s="10">
        <f>(AQ54+AQ56)/2</f>
        <v>0.21489958033391063</v>
      </c>
      <c r="AQ55" s="10"/>
      <c r="AR55" s="10">
        <f>(AS54+AS56)/2</f>
        <v>0.19445296720243599</v>
      </c>
      <c r="AS55" s="10"/>
      <c r="AT55" s="10">
        <f>(AU54+AU56)/2</f>
        <v>0.17029193038484383</v>
      </c>
      <c r="AU55" s="10"/>
      <c r="AV55" s="10">
        <f>(AW54+AW56)/2</f>
        <v>0.1408908936807709</v>
      </c>
      <c r="AW55" s="10"/>
      <c r="AX55" s="10">
        <f>(AY54+AY56)/2</f>
        <v>0.10470596270746539</v>
      </c>
      <c r="AY55" s="10"/>
      <c r="AZ55" s="10">
        <f>(BA54+BA56)/2</f>
        <v>8.6776859504132275E-2</v>
      </c>
      <c r="BA55" s="10"/>
    </row>
    <row r="56" spans="1:53" x14ac:dyDescent="0.2">
      <c r="A56" s="10"/>
      <c r="B56" s="10"/>
      <c r="C56" s="10">
        <f>(D55+D57)/2</f>
        <v>0.46022996127648519</v>
      </c>
      <c r="D56" s="10"/>
      <c r="E56" s="10">
        <f>(F55+F57)/2</f>
        <v>0.45572777228149541</v>
      </c>
      <c r="F56" s="10"/>
      <c r="G56" s="10">
        <f>(H55+H57)/2</f>
        <v>0.45102528508483647</v>
      </c>
      <c r="H56" s="10"/>
      <c r="I56" s="10">
        <f>(J55+J57)/2</f>
        <v>0.44611025453403935</v>
      </c>
      <c r="J56" s="10"/>
      <c r="K56" s="10">
        <f>(L55+L57)/2</f>
        <v>0.44096888612631013</v>
      </c>
      <c r="L56" s="10"/>
      <c r="M56" s="10">
        <f>(N55+N57)/2</f>
        <v>0.43558547809417703</v>
      </c>
      <c r="N56" s="10"/>
      <c r="O56" s="10">
        <f>(P55+P57)/2</f>
        <v>0.4299419653670235</v>
      </c>
      <c r="P56" s="10"/>
      <c r="Q56" s="10">
        <f>(R55+R57)/2</f>
        <v>0.42401733720737084</v>
      </c>
      <c r="R56" s="10"/>
      <c r="S56" s="10">
        <f>(T55+T57)/2</f>
        <v>0.41778689123818824</v>
      </c>
      <c r="T56" s="10"/>
      <c r="U56" s="10">
        <f>(V55+V57)/2</f>
        <v>0.41122127356869503</v>
      </c>
      <c r="V56" s="10"/>
      <c r="W56" s="10">
        <f>(X55+X57)/2</f>
        <v>0.40428523528050875</v>
      </c>
      <c r="X56" s="10"/>
      <c r="Y56" s="10">
        <f>(Z55+Z57)/2</f>
        <v>0.3969360050816837</v>
      </c>
      <c r="Z56" s="10"/>
      <c r="AA56" s="10">
        <f>(AB55+AB57)/2</f>
        <v>0.38912112797799336</v>
      </c>
      <c r="AB56" s="10"/>
      <c r="AC56" s="10">
        <f>(AD55+AD57)/2</f>
        <v>0.38077553431439132</v>
      </c>
      <c r="AD56" s="10"/>
      <c r="AE56" s="10">
        <f>(AF55+AF57)/2</f>
        <v>0.37181745181795606</v>
      </c>
      <c r="AF56" s="10"/>
      <c r="AG56" s="10">
        <f>(AH55+AH57)/2</f>
        <v>0.362142495674042</v>
      </c>
      <c r="AH56" s="10"/>
      <c r="AI56" s="10">
        <f>(AJ55+AJ57)/2</f>
        <v>0.35161474955582994</v>
      </c>
      <c r="AJ56" s="10"/>
      <c r="AK56" s="10">
        <f>(AL55+AL57)/2</f>
        <v>0.34005263843668521</v>
      </c>
      <c r="AL56" s="10"/>
      <c r="AM56" s="10">
        <f>(AN55+AN57)/2</f>
        <v>0.32720534619658614</v>
      </c>
      <c r="AN56" s="10"/>
      <c r="AO56" s="10">
        <f>(AP55+AP57)/2</f>
        <v>0.31271108033694978</v>
      </c>
      <c r="AP56" s="10"/>
      <c r="AQ56" s="10">
        <f>(AR55+AR57)/2</f>
        <v>0.29601762349312311</v>
      </c>
      <c r="AR56" s="10"/>
      <c r="AS56" s="10">
        <f>(AT55+AT57)/2</f>
        <v>0.27621476375875692</v>
      </c>
      <c r="AT56" s="10"/>
      <c r="AU56" s="10">
        <f>(AV55+AV57)/2</f>
        <v>0.25162661487186078</v>
      </c>
      <c r="AV56" s="10"/>
      <c r="AW56" s="10">
        <f>(AX55+AX57)/2</f>
        <v>0.21858169856979254</v>
      </c>
      <c r="AX56" s="10"/>
      <c r="AY56" s="10">
        <f>(AZ55+AZ57)/2</f>
        <v>0.16602349566286465</v>
      </c>
      <c r="AZ56" s="10"/>
      <c r="BA56" s="10">
        <f>1-1/1.1^2</f>
        <v>0.17355371900826455</v>
      </c>
    </row>
    <row r="57" spans="1:53" x14ac:dyDescent="0.2">
      <c r="A57" s="10"/>
      <c r="B57" s="10"/>
      <c r="C57" s="10"/>
      <c r="D57" s="10">
        <f>(E56+E58)/2</f>
        <v>0.52856170672108693</v>
      </c>
      <c r="E57" s="10"/>
      <c r="F57" s="10">
        <f>(G56+G58)/2</f>
        <v>0.5249058915721464</v>
      </c>
      <c r="G57" s="10"/>
      <c r="H57" s="10">
        <f>(I56+I58)/2</f>
        <v>0.52107931733395674</v>
      </c>
      <c r="I57" s="10"/>
      <c r="J57" s="10">
        <f>(K56+K58)/2</f>
        <v>0.51707320711784432</v>
      </c>
      <c r="K57" s="10"/>
      <c r="L57" s="10">
        <f>(M56+M58)/2</f>
        <v>0.51287786699760263</v>
      </c>
      <c r="M57" s="10"/>
      <c r="N57" s="10">
        <f>(O56+O58)/2</f>
        <v>0.5084824419660694</v>
      </c>
      <c r="O57" s="10"/>
      <c r="P57" s="10">
        <f>(Q56+Q58)/2</f>
        <v>0.50387459361980791</v>
      </c>
      <c r="Q57" s="10"/>
      <c r="R57" s="10">
        <f>(S56+S58)/2</f>
        <v>0.4990400759353526</v>
      </c>
      <c r="S57" s="10"/>
      <c r="T57" s="10">
        <f>(U56+U58)/2</f>
        <v>0.49396217866350989</v>
      </c>
      <c r="U57" s="10"/>
      <c r="V57" s="10">
        <f>(W56+W58)/2</f>
        <v>0.48862099869590414</v>
      </c>
      <c r="W57" s="10"/>
      <c r="X57" s="10">
        <f>(Y56+Y58)/2</f>
        <v>0.48299248679200302</v>
      </c>
      <c r="Y57" s="10"/>
      <c r="Z57" s="10">
        <f>(AA56+AA58)/2</f>
        <v>0.47704719732253764</v>
      </c>
      <c r="AA57" s="10"/>
      <c r="AB57" s="10">
        <f>(AC56+AC58)/2</f>
        <v>0.47074863594812033</v>
      </c>
      <c r="AC57" s="10"/>
      <c r="AD57" s="10">
        <f>(AE56+AE58)/2</f>
        <v>0.4640510411501656</v>
      </c>
      <c r="AE57" s="10"/>
      <c r="AF57" s="10">
        <f>(AG56+AG58)/2</f>
        <v>0.45689632193780516</v>
      </c>
      <c r="AG57" s="10"/>
      <c r="AH57" s="10">
        <f>(AI56+AI58)/2</f>
        <v>0.44920964512924538</v>
      </c>
      <c r="AI57" s="10"/>
      <c r="AJ57" s="10">
        <f>(AK56+AK58)/2</f>
        <v>0.44089268998932862</v>
      </c>
      <c r="AK57" s="10"/>
      <c r="AL57" s="10">
        <f>(AM56+AM58)/2</f>
        <v>0.43181257462731432</v>
      </c>
      <c r="AM57" s="10"/>
      <c r="AN57" s="10">
        <f>(AO56+AO58)/2</f>
        <v>0.42178221998342258</v>
      </c>
      <c r="AO57" s="10"/>
      <c r="AP57" s="10">
        <f>(AQ56+AQ58)/2</f>
        <v>0.41052258033998895</v>
      </c>
      <c r="AQ57" s="10"/>
      <c r="AR57" s="10">
        <f>(AS56+AS58)/2</f>
        <v>0.39758227978381022</v>
      </c>
      <c r="AS57" s="10"/>
      <c r="AT57" s="10">
        <f>(AU56+AU58)/2</f>
        <v>0.38213759713267004</v>
      </c>
      <c r="AU57" s="10"/>
      <c r="AV57" s="10">
        <f>(AW56+AW58)/2</f>
        <v>0.36236233606295065</v>
      </c>
      <c r="AW57" s="10"/>
      <c r="AX57" s="10">
        <f>(AY56+AY58)/2</f>
        <v>0.33245743443211967</v>
      </c>
      <c r="AY57" s="10"/>
      <c r="AZ57" s="10">
        <f>(BA56+BA58)/2</f>
        <v>0.24527013182159701</v>
      </c>
      <c r="BA57" s="10"/>
    </row>
    <row r="58" spans="1:53" x14ac:dyDescent="0.2">
      <c r="A58" s="10"/>
      <c r="B58" s="10"/>
      <c r="C58" s="10"/>
      <c r="D58" s="10"/>
      <c r="E58" s="10">
        <f>(F57+F59)/2</f>
        <v>0.60139564116067845</v>
      </c>
      <c r="F58" s="10"/>
      <c r="G58" s="10">
        <f>(H57+H59)/2</f>
        <v>0.59878649805945638</v>
      </c>
      <c r="H58" s="10"/>
      <c r="I58" s="10">
        <f>(J57+J59)/2</f>
        <v>0.59604838013387407</v>
      </c>
      <c r="J58" s="10"/>
      <c r="K58" s="10">
        <f>(L57+L59)/2</f>
        <v>0.59317752810937863</v>
      </c>
      <c r="L58" s="10"/>
      <c r="M58" s="10">
        <f>(N57+N59)/2</f>
        <v>0.59017025590102823</v>
      </c>
      <c r="N58" s="10"/>
      <c r="O58" s="10">
        <f>(P57+P59)/2</f>
        <v>0.58702291856511524</v>
      </c>
      <c r="P58" s="10"/>
      <c r="Q58" s="10">
        <f>(R57+R59)/2</f>
        <v>0.58373185003224504</v>
      </c>
      <c r="R58" s="10"/>
      <c r="S58" s="10">
        <f>(T57+T59)/2</f>
        <v>0.58029326063251696</v>
      </c>
      <c r="T58" s="10"/>
      <c r="U58" s="10">
        <f>(V57+V59)/2</f>
        <v>0.57670308375832469</v>
      </c>
      <c r="V58" s="10"/>
      <c r="W58" s="10">
        <f>(X57+X59)/2</f>
        <v>0.57295676211129953</v>
      </c>
      <c r="X58" s="10"/>
      <c r="Y58" s="10">
        <f>(Z57+Z59)/2</f>
        <v>0.56904896850232234</v>
      </c>
      <c r="Z58" s="10"/>
      <c r="AA58" s="10">
        <f>(AB57+AB59)/2</f>
        <v>0.56497326666708192</v>
      </c>
      <c r="AB58" s="10"/>
      <c r="AC58" s="10">
        <f>(AD57+AD59)/2</f>
        <v>0.5607217375818494</v>
      </c>
      <c r="AD58" s="10"/>
      <c r="AE58" s="10">
        <f>(AF57+AF59)/2</f>
        <v>0.5562846304823752</v>
      </c>
      <c r="AF58" s="10"/>
      <c r="AG58" s="10">
        <f>(AH57+AH59)/2</f>
        <v>0.55165014820156832</v>
      </c>
      <c r="AH58" s="10"/>
      <c r="AI58" s="10">
        <f>(AJ57+AJ59)/2</f>
        <v>0.54680454070266082</v>
      </c>
      <c r="AJ58" s="10"/>
      <c r="AK58" s="10">
        <f>(AL57+AL59)/2</f>
        <v>0.54173274154197204</v>
      </c>
      <c r="AL58" s="10"/>
      <c r="AM58" s="10">
        <f>(AN57+AN59)/2</f>
        <v>0.53641980305804249</v>
      </c>
      <c r="AN58" s="10"/>
      <c r="AO58" s="10">
        <f>(AP57+AP59)/2</f>
        <v>0.53085335962989544</v>
      </c>
      <c r="AP58" s="10"/>
      <c r="AQ58" s="10">
        <f>(AR57+AR59)/2</f>
        <v>0.5250275371868548</v>
      </c>
      <c r="AR58" s="10"/>
      <c r="AS58" s="10">
        <f>(AT57+AT59)/2</f>
        <v>0.51894979580886358</v>
      </c>
      <c r="AT58" s="10"/>
      <c r="AU58" s="10">
        <f>(AV57+AV59)/2</f>
        <v>0.5126485793934793</v>
      </c>
      <c r="AV58" s="10"/>
      <c r="AW58" s="10">
        <f>(AX57+AX59)/2</f>
        <v>0.50614297355610871</v>
      </c>
      <c r="AX58" s="10"/>
      <c r="AY58" s="10">
        <f>(AZ57+AZ59)/2</f>
        <v>0.49889137320137467</v>
      </c>
      <c r="AZ58" s="10"/>
      <c r="BA58" s="10">
        <f>1-1/1.1^4</f>
        <v>0.31698654463492948</v>
      </c>
    </row>
    <row r="59" spans="1:53" x14ac:dyDescent="0.2">
      <c r="A59" s="10"/>
      <c r="B59" s="10"/>
      <c r="C59" s="10"/>
      <c r="D59" s="10"/>
      <c r="E59" s="10"/>
      <c r="F59" s="10">
        <f>(G58+G60)/2</f>
        <v>0.6778853907492105</v>
      </c>
      <c r="G59" s="10"/>
      <c r="H59" s="10">
        <f>(I58+I60)/2</f>
        <v>0.67649367878495603</v>
      </c>
      <c r="I59" s="10"/>
      <c r="J59" s="10">
        <f>(K58+K60)/2</f>
        <v>0.67502355314990392</v>
      </c>
      <c r="K59" s="10"/>
      <c r="L59" s="10">
        <f>(M58+M60)/2</f>
        <v>0.67347718922115463</v>
      </c>
      <c r="M59" s="10"/>
      <c r="N59" s="10">
        <f>(O58+O60)/2</f>
        <v>0.67185806983598695</v>
      </c>
      <c r="O59" s="10"/>
      <c r="P59" s="10">
        <f>(Q58+Q60)/2</f>
        <v>0.67017124351042257</v>
      </c>
      <c r="Q59" s="10"/>
      <c r="R59" s="10">
        <f>(S58+S60)/2</f>
        <v>0.66842362412913747</v>
      </c>
      <c r="S59" s="10"/>
      <c r="T59" s="10">
        <f>(U58+U60)/2</f>
        <v>0.66662434260152403</v>
      </c>
      <c r="U59" s="10"/>
      <c r="V59" s="10">
        <f>(W58+W60)/2</f>
        <v>0.66478516882074534</v>
      </c>
      <c r="W59" s="10"/>
      <c r="X59" s="10">
        <f>(Y58+Y60)/2</f>
        <v>0.66292103743059605</v>
      </c>
      <c r="Y59" s="10"/>
      <c r="Z59" s="10">
        <f>(AA58+AA60)/2</f>
        <v>0.66105073968210704</v>
      </c>
      <c r="AA59" s="10"/>
      <c r="AB59" s="10">
        <f>(AC58+AC60)/2</f>
        <v>0.6591978973860434</v>
      </c>
      <c r="AC59" s="10"/>
      <c r="AD59" s="10">
        <f>(AE58+AE60)/2</f>
        <v>0.6573924340135332</v>
      </c>
      <c r="AE59" s="10"/>
      <c r="AF59" s="10">
        <f>(AG58+AG60)/2</f>
        <v>0.65567293902694523</v>
      </c>
      <c r="AG59" s="10"/>
      <c r="AH59" s="10">
        <f>(AI58+AI60)/2</f>
        <v>0.65409065127389132</v>
      </c>
      <c r="AI59" s="10"/>
      <c r="AJ59" s="10">
        <f>(AK58+AK60)/2</f>
        <v>0.65271639141599302</v>
      </c>
      <c r="AK59" s="10"/>
      <c r="AL59" s="10">
        <f>(AM58+AM60)/2</f>
        <v>0.65165290845662982</v>
      </c>
      <c r="AM59" s="10"/>
      <c r="AN59" s="10">
        <f>(AO58+AO60)/2</f>
        <v>0.65105738613266229</v>
      </c>
      <c r="AO59" s="10"/>
      <c r="AP59" s="10">
        <f>(AQ58+AQ60)/2</f>
        <v>0.65118413891980187</v>
      </c>
      <c r="AQ59" s="10"/>
      <c r="AR59" s="10">
        <f>(AS58+AS60)/2</f>
        <v>0.65247279458989937</v>
      </c>
      <c r="AS59" s="10"/>
      <c r="AT59" s="10">
        <f>(AU58+AU60)/2</f>
        <v>0.65576199448505723</v>
      </c>
      <c r="AU59" s="10"/>
      <c r="AV59" s="10">
        <f>(AW58+AW60)/2</f>
        <v>0.66293482272400794</v>
      </c>
      <c r="AW59" s="10"/>
      <c r="AX59" s="10">
        <f>(AY58+AY60)/2</f>
        <v>0.67982851268009781</v>
      </c>
      <c r="AY59" s="10"/>
      <c r="AZ59" s="10">
        <f>(BA58+BA60)</f>
        <v>0.75251261458115226</v>
      </c>
      <c r="BA59" s="10"/>
    </row>
    <row r="60" spans="1:53" x14ac:dyDescent="0.2">
      <c r="A60" s="10"/>
      <c r="B60" s="10"/>
      <c r="C60" s="10"/>
      <c r="D60" s="10"/>
      <c r="E60" s="10"/>
      <c r="F60" s="10"/>
      <c r="G60" s="10">
        <f>(H59+H61)/2</f>
        <v>0.75698428343896462</v>
      </c>
      <c r="H60" s="10"/>
      <c r="I60" s="10">
        <f>(J59+J61)/2</f>
        <v>0.756938977436038</v>
      </c>
      <c r="J60" s="10"/>
      <c r="K60" s="10">
        <f>(L59+L61)/2</f>
        <v>0.75686957819042922</v>
      </c>
      <c r="L60" s="10"/>
      <c r="M60" s="10">
        <f>(N59+N61)/2</f>
        <v>0.75678412254128102</v>
      </c>
      <c r="N60" s="10"/>
      <c r="O60" s="10">
        <f>(P59+P61)/2</f>
        <v>0.75669322110685866</v>
      </c>
      <c r="P60" s="10"/>
      <c r="Q60" s="10">
        <f>(R59+R61)/2</f>
        <v>0.7566106369886002</v>
      </c>
      <c r="R60" s="10"/>
      <c r="S60" s="10">
        <f>(T59+T61)/2</f>
        <v>0.75655398762575787</v>
      </c>
      <c r="T60" s="10"/>
      <c r="U60" s="10">
        <f>(V59+V61)/2</f>
        <v>0.75654560144472338</v>
      </c>
      <c r="V60" s="10"/>
      <c r="W60" s="10">
        <f>(X59+X61)/2</f>
        <v>0.75661357553019104</v>
      </c>
      <c r="X60" s="10"/>
      <c r="Y60" s="10">
        <f>(Z59+Z61)/2</f>
        <v>0.75679310635886976</v>
      </c>
      <c r="Z60" s="10"/>
      <c r="AA60" s="10">
        <f>(AB59+AB61)/2</f>
        <v>0.75712821269713215</v>
      </c>
      <c r="AB60" s="10"/>
      <c r="AC60" s="10">
        <f>(AD59+AD61)/2</f>
        <v>0.75767405719023739</v>
      </c>
      <c r="AD60" s="10"/>
      <c r="AE60" s="10">
        <f>(AF59+AF61)/2</f>
        <v>0.7585002375446912</v>
      </c>
      <c r="AF60" s="10"/>
      <c r="AG60" s="10">
        <f>(AH59+AH61)/2</f>
        <v>0.75969572985232214</v>
      </c>
      <c r="AH60" s="10"/>
      <c r="AI60" s="10">
        <f>(AJ59+AJ61)/2</f>
        <v>0.76137676184512182</v>
      </c>
      <c r="AJ60" s="10"/>
      <c r="AK60" s="10">
        <f>(AL59+AL61)/2</f>
        <v>0.7637000412900139</v>
      </c>
      <c r="AL60" s="10"/>
      <c r="AM60" s="10">
        <f>(AN59+AN61)/2</f>
        <v>0.76688601385521715</v>
      </c>
      <c r="AN60" s="10"/>
      <c r="AO60" s="10">
        <f>(AP59+AP61)/2</f>
        <v>0.77126141263542902</v>
      </c>
      <c r="AP60" s="10"/>
      <c r="AQ60" s="10">
        <f>(AR59+AR61)/2</f>
        <v>0.77734074065274883</v>
      </c>
      <c r="AR60" s="10"/>
      <c r="AS60" s="10">
        <f>(AT59+AT61)/2</f>
        <v>0.78599579337093528</v>
      </c>
      <c r="AT60" s="10"/>
      <c r="AU60" s="10">
        <f>(AV59+AV61)/2</f>
        <v>0.79887540957663516</v>
      </c>
      <c r="AV60" s="10"/>
      <c r="AW60" s="10">
        <f>(AX59+AX61)/2</f>
        <v>0.81972667189190729</v>
      </c>
      <c r="AX60" s="10"/>
      <c r="AY60" s="10">
        <f>(AZ59+AZ61)/2</f>
        <v>0.86076565215882095</v>
      </c>
      <c r="AZ60" s="10"/>
      <c r="BA60" s="10">
        <f>1-1/1.1^6</f>
        <v>0.43552606994622278</v>
      </c>
    </row>
    <row r="61" spans="1:53" x14ac:dyDescent="0.2">
      <c r="A61" s="10"/>
      <c r="B61" s="10"/>
      <c r="C61" s="10"/>
      <c r="D61" s="10"/>
      <c r="E61" s="10"/>
      <c r="F61" s="10"/>
      <c r="G61" s="10"/>
      <c r="H61" s="10">
        <f>(I60+I62)/2</f>
        <v>0.8374748880929731</v>
      </c>
      <c r="I61" s="10"/>
      <c r="J61" s="10">
        <f>(K60+K62)/2</f>
        <v>0.83885440172217196</v>
      </c>
      <c r="K61" s="10"/>
      <c r="L61" s="10">
        <f>(M60+M62)/2</f>
        <v>0.8402619671597038</v>
      </c>
      <c r="M61" s="10"/>
      <c r="N61" s="10">
        <f>(O60+O62)/2</f>
        <v>0.84171017524657499</v>
      </c>
      <c r="O61" s="10"/>
      <c r="P61" s="10">
        <f>(Q60+Q62)/2</f>
        <v>0.84321519870329475</v>
      </c>
      <c r="Q61" s="10"/>
      <c r="R61" s="10">
        <f>(S60+S62)/2</f>
        <v>0.84479764984806294</v>
      </c>
      <c r="S61" s="10"/>
      <c r="T61" s="10">
        <f>(U60+U62)/2</f>
        <v>0.8464836326499916</v>
      </c>
      <c r="U61" s="10"/>
      <c r="V61" s="10">
        <f>(W60+W62)/2</f>
        <v>0.84830603406870142</v>
      </c>
      <c r="W61" s="10"/>
      <c r="X61" s="10">
        <f>(Y60+Y62)/2</f>
        <v>0.85030611362978592</v>
      </c>
      <c r="Y61" s="10"/>
      <c r="Z61" s="10">
        <f>(AA60+AA62)/2</f>
        <v>0.85253547303563249</v>
      </c>
      <c r="AA61" s="10"/>
      <c r="AB61" s="10">
        <f>(AC60+AC62)/2</f>
        <v>0.8550585280082208</v>
      </c>
      <c r="AC61" s="10"/>
      <c r="AD61" s="10">
        <f>(AE60+AE62)/2</f>
        <v>0.85795568036694148</v>
      </c>
      <c r="AE61" s="10"/>
      <c r="AF61" s="10">
        <f>(AG60+AG62)/2</f>
        <v>0.86132753606243728</v>
      </c>
      <c r="AG61" s="10"/>
      <c r="AH61" s="10">
        <f>(AI60+AI62)/2</f>
        <v>0.86530080843075285</v>
      </c>
      <c r="AI61" s="10"/>
      <c r="AJ61" s="10">
        <f>(AK60+AK62)/2</f>
        <v>0.87003713227425061</v>
      </c>
      <c r="AK61" s="10"/>
      <c r="AL61" s="10">
        <f>(AM60+AM62)/2</f>
        <v>0.87574717412339809</v>
      </c>
      <c r="AM61" s="10"/>
      <c r="AN61" s="10">
        <f>(AO60+AO62)/2</f>
        <v>0.88271464157777202</v>
      </c>
      <c r="AO61" s="10"/>
      <c r="AP61" s="10">
        <f>(AQ60+AQ62)/2</f>
        <v>0.89133868635105618</v>
      </c>
      <c r="AQ61" s="10"/>
      <c r="AR61" s="10">
        <f>(AS60+AS62)/2</f>
        <v>0.90220868671559828</v>
      </c>
      <c r="AS61" s="10"/>
      <c r="AT61" s="10">
        <f>(AU60+AU62)/2</f>
        <v>0.91622959225681333</v>
      </c>
      <c r="AU61" s="10"/>
      <c r="AV61" s="10">
        <f>(AW60+AW62)/2</f>
        <v>0.93481599642926239</v>
      </c>
      <c r="AW61" s="10"/>
      <c r="AX61" s="10">
        <f>(AY60+AY62)/2</f>
        <v>0.95962483110371677</v>
      </c>
      <c r="AY61" s="10"/>
      <c r="AZ61" s="10">
        <f>(BA60+BA62)</f>
        <v>0.96901868973648964</v>
      </c>
      <c r="BA61" s="10"/>
    </row>
    <row r="62" spans="1:53" x14ac:dyDescent="0.2">
      <c r="A62" s="10"/>
      <c r="B62" s="10"/>
      <c r="C62" s="10"/>
      <c r="D62" s="10"/>
      <c r="E62" s="10"/>
      <c r="F62" s="10"/>
      <c r="G62" s="10"/>
      <c r="H62" s="10"/>
      <c r="I62" s="10">
        <f>(J61+J63)/2</f>
        <v>0.91801079874990821</v>
      </c>
      <c r="J62" s="10"/>
      <c r="K62" s="10">
        <f>(L61+L63)/2</f>
        <v>0.92083922525391482</v>
      </c>
      <c r="L62" s="10"/>
      <c r="M62" s="10">
        <f>(N61+N63)/2</f>
        <v>0.92373981177812658</v>
      </c>
      <c r="N62" s="10"/>
      <c r="O62" s="10">
        <f>(P61+P63)/2</f>
        <v>0.92672712938629143</v>
      </c>
      <c r="P62" s="10"/>
      <c r="Q62" s="10">
        <f>(R61+R63)/2</f>
        <v>0.92981976041798942</v>
      </c>
      <c r="R62" s="10"/>
      <c r="S62" s="10">
        <f>(T61+T63)/2</f>
        <v>0.93304131207036789</v>
      </c>
      <c r="T62" s="10"/>
      <c r="U62" s="10">
        <f>(V61+V63)/2</f>
        <v>0.93642166385525993</v>
      </c>
      <c r="V62" s="10"/>
      <c r="W62" s="10">
        <f>(X61+X63)/2</f>
        <v>0.9399984926072118</v>
      </c>
      <c r="X62" s="10"/>
      <c r="Y62" s="10">
        <f>(Z61+Z63)/2</f>
        <v>0.94381912090070208</v>
      </c>
      <c r="Z62" s="10"/>
      <c r="AA62" s="10">
        <f>(AB61+AB63)/2</f>
        <v>0.94794273337413282</v>
      </c>
      <c r="AB62" s="10"/>
      <c r="AC62" s="10">
        <f>(AD61+AD63)/2</f>
        <v>0.95244299882620409</v>
      </c>
      <c r="AD62" s="10"/>
      <c r="AE62" s="10">
        <f>(AF61+AF63)/2</f>
        <v>0.95741112318919175</v>
      </c>
      <c r="AF62" s="10"/>
      <c r="AG62" s="10">
        <f>(AH61+AH63)/2</f>
        <v>0.96295934227255242</v>
      </c>
      <c r="AH62" s="10"/>
      <c r="AI62" s="10">
        <f>(AJ61+AJ63)/2</f>
        <v>0.96922485501638389</v>
      </c>
      <c r="AJ62" s="10"/>
      <c r="AK62" s="10">
        <f>(AL61+AL63)/2</f>
        <v>0.97637422325848733</v>
      </c>
      <c r="AL62" s="10"/>
      <c r="AM62" s="10">
        <f>(AN61+AN63)/2</f>
        <v>0.98460833439157902</v>
      </c>
      <c r="AN62" s="10"/>
      <c r="AO62" s="10">
        <f>(AP61+AP63)/2</f>
        <v>0.9941678705201149</v>
      </c>
      <c r="AP62" s="10"/>
      <c r="AQ62" s="10">
        <f>(AR61+AR63)/2</f>
        <v>1.0053366320493635</v>
      </c>
      <c r="AR62" s="10"/>
      <c r="AS62" s="10">
        <f>(AT61+AT63)/2</f>
        <v>1.0184215800602614</v>
      </c>
      <c r="AT62" s="10"/>
      <c r="AU62" s="10">
        <f>(AV61+AV63)/2</f>
        <v>1.0335837749369916</v>
      </c>
      <c r="AV62" s="10"/>
      <c r="AW62" s="10">
        <f>(AX61+AX63)/2</f>
        <v>1.0499053209666176</v>
      </c>
      <c r="AX62" s="10"/>
      <c r="AY62" s="10">
        <f>(AZ61+AZ63)/2</f>
        <v>1.0584840100486126</v>
      </c>
      <c r="AZ62" s="10"/>
      <c r="BA62" s="10">
        <f>1-1/1.1^8</f>
        <v>0.53349261979026685</v>
      </c>
    </row>
    <row r="63" spans="1:53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>
        <f>(K62+K64)/2</f>
        <v>0.99716719577764457</v>
      </c>
      <c r="K63" s="10"/>
      <c r="L63" s="10">
        <f>(M62+M64)/2</f>
        <v>1.0014164833481258</v>
      </c>
      <c r="M63" s="10"/>
      <c r="N63" s="10">
        <f>(O62+O64)/2</f>
        <v>1.0057694483096782</v>
      </c>
      <c r="O63" s="10"/>
      <c r="P63" s="10">
        <f>(Q62+Q64)/2</f>
        <v>1.0102390600692881</v>
      </c>
      <c r="Q63" s="10"/>
      <c r="R63" s="10">
        <f>(S62+S64)/2</f>
        <v>1.0148418709879159</v>
      </c>
      <c r="S63" s="10"/>
      <c r="T63" s="10">
        <f>(U62+U64)/2</f>
        <v>1.0195989914907442</v>
      </c>
      <c r="U63" s="10"/>
      <c r="V63" s="10">
        <f>(W62+W64)/2</f>
        <v>1.0245372936418184</v>
      </c>
      <c r="W63" s="10"/>
      <c r="X63" s="10">
        <f>(Y62+Y64)/2</f>
        <v>1.0296908715846378</v>
      </c>
      <c r="Y63" s="10"/>
      <c r="Z63" s="10">
        <f>(AA62+AA64)/2</f>
        <v>1.0351027687657717</v>
      </c>
      <c r="AA63" s="10"/>
      <c r="AB63" s="10">
        <f>(AC62+AC64)/2</f>
        <v>1.0408269387400448</v>
      </c>
      <c r="AC63" s="10"/>
      <c r="AD63" s="10">
        <f>(AE62+AE64)/2</f>
        <v>1.0469303172854667</v>
      </c>
      <c r="AE63" s="10"/>
      <c r="AF63" s="10">
        <f>(AG62+AG64)/2</f>
        <v>1.0534947103159462</v>
      </c>
      <c r="AG63" s="10"/>
      <c r="AH63" s="10">
        <f>(AI62+AI64)/2</f>
        <v>1.0606178761143519</v>
      </c>
      <c r="AI63" s="10"/>
      <c r="AJ63" s="10">
        <f>(AK62+AK64)/2</f>
        <v>1.0684125777585172</v>
      </c>
      <c r="AK63" s="10"/>
      <c r="AL63" s="10">
        <f>(AM62+AM64)/2</f>
        <v>1.0770012723935767</v>
      </c>
      <c r="AM63" s="10"/>
      <c r="AN63" s="10">
        <f>(AO62+AO64)/2</f>
        <v>1.086502027205386</v>
      </c>
      <c r="AO63" s="10"/>
      <c r="AP63" s="10">
        <f>(AQ62+AQ64)/2</f>
        <v>1.0969970546891736</v>
      </c>
      <c r="AQ63" s="10"/>
      <c r="AR63" s="10">
        <f>(AS62+AS64)/2</f>
        <v>1.1084645773831288</v>
      </c>
      <c r="AS63" s="10"/>
      <c r="AT63" s="10">
        <f>(AU62+AU64)/2</f>
        <v>1.1206135678637095</v>
      </c>
      <c r="AU63" s="10"/>
      <c r="AV63" s="10">
        <f>(AW62+AW64)/2</f>
        <v>1.132351553444721</v>
      </c>
      <c r="AW63" s="10"/>
      <c r="AX63" s="10">
        <f>(AY62+AY64)/2</f>
        <v>1.1401858108295182</v>
      </c>
      <c r="AY63" s="10"/>
      <c r="AZ63" s="10">
        <f>(BA62+BA64)</f>
        <v>1.1479493303607353</v>
      </c>
      <c r="BA63" s="10"/>
    </row>
    <row r="64" spans="1:53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>
        <f>(L63+L65)/2</f>
        <v>1.0734951663013743</v>
      </c>
      <c r="L64" s="10"/>
      <c r="M64" s="10">
        <f>(N63+N65)/2</f>
        <v>1.0790931549181249</v>
      </c>
      <c r="N64" s="10"/>
      <c r="O64" s="10">
        <f>(P63+P65)/2</f>
        <v>1.0848117672330648</v>
      </c>
      <c r="P64" s="10"/>
      <c r="Q64" s="10">
        <f>(R63+R65)/2</f>
        <v>1.090658359720587</v>
      </c>
      <c r="R64" s="10"/>
      <c r="S64" s="10">
        <f>(T63+T65)/2</f>
        <v>1.096642429905464</v>
      </c>
      <c r="T64" s="10"/>
      <c r="U64" s="10">
        <f>(V63+V65)/2</f>
        <v>1.1027763191262285</v>
      </c>
      <c r="V64" s="10"/>
      <c r="W64" s="10">
        <f>(X63+X65)/2</f>
        <v>1.1090760946764253</v>
      </c>
      <c r="X64" s="10"/>
      <c r="Y64" s="10">
        <f>(Z63+Z65)/2</f>
        <v>1.1155626222685737</v>
      </c>
      <c r="Z64" s="10"/>
      <c r="AA64" s="10">
        <f>(AB63+AB65)/2</f>
        <v>1.1222628041574108</v>
      </c>
      <c r="AB64" s="10"/>
      <c r="AC64" s="10">
        <f>(AD63+AD65)/2</f>
        <v>1.1292108786538855</v>
      </c>
      <c r="AD64" s="10"/>
      <c r="AE64" s="10">
        <f>(AF63+AF65)/2</f>
        <v>1.1364495113817417</v>
      </c>
      <c r="AF64" s="10"/>
      <c r="AG64" s="10">
        <f>(AH63+AH65)/2</f>
        <v>1.1440300783593398</v>
      </c>
      <c r="AH64" s="10"/>
      <c r="AI64" s="10">
        <f>(AJ63+AJ65)/2</f>
        <v>1.1520108972123198</v>
      </c>
      <c r="AJ64" s="10"/>
      <c r="AK64" s="10">
        <f>(AL63+AL65)/2</f>
        <v>1.160450932258547</v>
      </c>
      <c r="AL64" s="10"/>
      <c r="AM64" s="10">
        <f>(AN63+AN65)/2</f>
        <v>1.1693942103955743</v>
      </c>
      <c r="AN64" s="10"/>
      <c r="AO64" s="10">
        <f>(AP63+AP65)/2</f>
        <v>1.1788361838906571</v>
      </c>
      <c r="AP64" s="10"/>
      <c r="AQ64" s="10">
        <f>(AR63+AR65)/2</f>
        <v>1.1886574773289835</v>
      </c>
      <c r="AR64" s="10"/>
      <c r="AS64" s="10">
        <f>(AT63+AT65)/2</f>
        <v>1.1985075747059961</v>
      </c>
      <c r="AT64" s="10"/>
      <c r="AU64" s="10">
        <f>(AV63+AV65)/2</f>
        <v>1.2076433607904271</v>
      </c>
      <c r="AV64" s="10"/>
      <c r="AW64" s="10">
        <f>(AX63+AX65)/2</f>
        <v>1.2147977859228245</v>
      </c>
      <c r="AX64" s="10"/>
      <c r="AY64" s="10">
        <f>(AZ63+AZ65)/2</f>
        <v>1.2218876116104238</v>
      </c>
      <c r="AZ64" s="10"/>
      <c r="BA64" s="10">
        <f>1-1/1.1^10</f>
        <v>0.61445671057046858</v>
      </c>
    </row>
    <row r="65" spans="1:53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>
        <f>(M64+M66)/2</f>
        <v>1.1455738492546226</v>
      </c>
      <c r="M65" s="10"/>
      <c r="N65" s="10">
        <f>(O64+O66)/2</f>
        <v>1.1524168615265713</v>
      </c>
      <c r="O65" s="10"/>
      <c r="P65" s="10">
        <f>(Q64+Q66)/2</f>
        <v>1.1593844743968416</v>
      </c>
      <c r="Q65" s="10"/>
      <c r="R65" s="10">
        <f>(S64+S66)/2</f>
        <v>1.1664748484532583</v>
      </c>
      <c r="S65" s="10"/>
      <c r="T65" s="10">
        <f>(U64+U66)/2</f>
        <v>1.1736858683201838</v>
      </c>
      <c r="U65" s="10"/>
      <c r="V65" s="10">
        <f>(W64+W66)/2</f>
        <v>1.1810153446106386</v>
      </c>
      <c r="W65" s="10"/>
      <c r="X65" s="10">
        <f>(Y64+Y66)/2</f>
        <v>1.1884613177682131</v>
      </c>
      <c r="Y65" s="10"/>
      <c r="Z65" s="10">
        <f>(AA64+AA66)/2</f>
        <v>1.1960224757713758</v>
      </c>
      <c r="AA65" s="10"/>
      <c r="AB65" s="10">
        <f>(AC64+AC66)/2</f>
        <v>1.2036986695747767</v>
      </c>
      <c r="AC65" s="10"/>
      <c r="AD65" s="10">
        <f>(AE64+AE66)/2</f>
        <v>1.2114914400223042</v>
      </c>
      <c r="AE65" s="10"/>
      <c r="AF65" s="10">
        <f>(AG64+AG66)/2</f>
        <v>1.2194043124475369</v>
      </c>
      <c r="AG65" s="10"/>
      <c r="AH65" s="10">
        <f>(AI64+AI66)/2</f>
        <v>1.2274422806043279</v>
      </c>
      <c r="AI65" s="10"/>
      <c r="AJ65" s="10">
        <f>(AK64+AK66)/2</f>
        <v>1.2356092166661221</v>
      </c>
      <c r="AK65" s="10"/>
      <c r="AL65" s="10">
        <f>(AM64+AM66)/2</f>
        <v>1.2439005921235173</v>
      </c>
      <c r="AM65" s="10"/>
      <c r="AN65" s="10">
        <f>(AO64+AO66)/2</f>
        <v>1.2522863935857627</v>
      </c>
      <c r="AO65" s="10"/>
      <c r="AP65" s="10">
        <f>(AQ64+AQ66)/2</f>
        <v>1.2606753130921406</v>
      </c>
      <c r="AQ65" s="10"/>
      <c r="AR65" s="10">
        <f>(AS64+AS66)/2</f>
        <v>1.2688503772748381</v>
      </c>
      <c r="AS65" s="10"/>
      <c r="AT65" s="10">
        <f>(AU64+AU66)/2</f>
        <v>1.2764015815482828</v>
      </c>
      <c r="AU65" s="10"/>
      <c r="AV65" s="10">
        <f>(AW64+AW66)/2</f>
        <v>1.2829351681361332</v>
      </c>
      <c r="AW65" s="10"/>
      <c r="AX65" s="10">
        <f>(AY64+AY66)/2</f>
        <v>1.2894097610161308</v>
      </c>
      <c r="AY65" s="10"/>
      <c r="AZ65" s="10">
        <f>(BA64+BA66)</f>
        <v>1.2958258928601121</v>
      </c>
      <c r="BA65" s="10"/>
    </row>
    <row r="66" spans="1:53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>
        <f>(N65+N67)/2</f>
        <v>1.2120545435911203</v>
      </c>
      <c r="N66" s="10"/>
      <c r="O66" s="10">
        <f>(P65+P67)/2</f>
        <v>1.2200219558200778</v>
      </c>
      <c r="P66" s="10"/>
      <c r="Q66" s="10">
        <f>(R65+R67)/2</f>
        <v>1.2281105890730963</v>
      </c>
      <c r="R66" s="10"/>
      <c r="S66" s="10">
        <f>(T65+T67)/2</f>
        <v>1.2363072670010524</v>
      </c>
      <c r="T66" s="10"/>
      <c r="U66" s="10">
        <f>(V65+V67)/2</f>
        <v>1.2445954175141392</v>
      </c>
      <c r="V66" s="10"/>
      <c r="W66" s="10">
        <f>(X65+X67)/2</f>
        <v>1.2529545945448517</v>
      </c>
      <c r="X66" s="10"/>
      <c r="Y66" s="10">
        <f>(Z65+Z67)/2</f>
        <v>1.2613600132678524</v>
      </c>
      <c r="Z66" s="10"/>
      <c r="AA66" s="10">
        <f>(AB65+AB67)/2</f>
        <v>1.2697821473853408</v>
      </c>
      <c r="AB66" s="10"/>
      <c r="AC66" s="10">
        <f>(AD65+AD67)/2</f>
        <v>1.2781864604956676</v>
      </c>
      <c r="AD66" s="10"/>
      <c r="AE66" s="10">
        <f>(AF65+AF67)/2</f>
        <v>1.2865333686628668</v>
      </c>
      <c r="AF66" s="10"/>
      <c r="AG66" s="10">
        <f>(AH65+AH67)/2</f>
        <v>1.294778546535734</v>
      </c>
      <c r="AH66" s="10"/>
      <c r="AI66" s="10">
        <f>(AJ65+AJ67)/2</f>
        <v>1.3028736639963361</v>
      </c>
      <c r="AJ66" s="10"/>
      <c r="AK66" s="10">
        <f>(AL65+AL67)/2</f>
        <v>1.310767501073697</v>
      </c>
      <c r="AL66" s="10"/>
      <c r="AM66" s="10">
        <f>(AN65+AN67)/2</f>
        <v>1.3184069738514603</v>
      </c>
      <c r="AN66" s="10"/>
      <c r="AO66" s="10">
        <f>(AP65+AP67)/2</f>
        <v>1.3257366032808682</v>
      </c>
      <c r="AP66" s="10"/>
      <c r="AQ66" s="10">
        <f>(AR65+AR67)/2</f>
        <v>1.3326931488552975</v>
      </c>
      <c r="AR66" s="10"/>
      <c r="AS66" s="10">
        <f>(AT65+AT67)/2</f>
        <v>1.3391931798436798</v>
      </c>
      <c r="AT66" s="10"/>
      <c r="AU66" s="10">
        <f>(AV65+AV67)/2</f>
        <v>1.3451598023061382</v>
      </c>
      <c r="AV66" s="10"/>
      <c r="AW66" s="10">
        <f>(AX65+AX67)/2</f>
        <v>1.3510725503494418</v>
      </c>
      <c r="AX66" s="10"/>
      <c r="AY66" s="10">
        <f>(AZ65+AZ67)/2</f>
        <v>1.3569319104218378</v>
      </c>
      <c r="AZ66" s="10"/>
      <c r="BA66" s="10">
        <f>1-1/1.1^12</f>
        <v>0.68136918228964349</v>
      </c>
    </row>
    <row r="67" spans="1:53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>
        <f>(O66+O68)/2</f>
        <v>1.2716922256556695</v>
      </c>
      <c r="O67" s="10"/>
      <c r="P67" s="10">
        <f>(Q66+Q68)/2</f>
        <v>1.280659437243314</v>
      </c>
      <c r="Q67" s="10"/>
      <c r="R67" s="10">
        <f>(S66+S68)/2</f>
        <v>1.2897463296929343</v>
      </c>
      <c r="S67" s="10"/>
      <c r="T67" s="10">
        <f>(U66+U68)/2</f>
        <v>1.2989286656819208</v>
      </c>
      <c r="U67" s="10"/>
      <c r="V67" s="10">
        <f>(W66+W68)/2</f>
        <v>1.3081754904176397</v>
      </c>
      <c r="W67" s="10"/>
      <c r="X67" s="10">
        <f>(Y66+Y68)/2</f>
        <v>1.3174478713214903</v>
      </c>
      <c r="Y67" s="10"/>
      <c r="Z67" s="10">
        <f>(AA66+AA68)/2</f>
        <v>1.3266975507643293</v>
      </c>
      <c r="AA67" s="10"/>
      <c r="AB67" s="10">
        <f>(AC66+AC68)/2</f>
        <v>1.3358656251959049</v>
      </c>
      <c r="AC67" s="10"/>
      <c r="AD67" s="10">
        <f>(AE66+AE68)/2</f>
        <v>1.3448814809690308</v>
      </c>
      <c r="AE67" s="10"/>
      <c r="AF67" s="10">
        <f>(AG66+AG68)/2</f>
        <v>1.353662424878197</v>
      </c>
      <c r="AG67" s="10"/>
      <c r="AH67" s="10">
        <f>(AI66+AI68)/2</f>
        <v>1.3621148124671403</v>
      </c>
      <c r="AI67" s="10"/>
      <c r="AJ67" s="10">
        <f>(AK66+AK68)/2</f>
        <v>1.3701381113265503</v>
      </c>
      <c r="AK67" s="10"/>
      <c r="AL67" s="10">
        <f>(AM66+AM68)/2</f>
        <v>1.3776344100238767</v>
      </c>
      <c r="AM67" s="10"/>
      <c r="AN67" s="10">
        <f>(AO66+AO68)/2</f>
        <v>1.3845275541171578</v>
      </c>
      <c r="AO67" s="10"/>
      <c r="AP67" s="10">
        <f>(AQ66+AQ68)/2</f>
        <v>1.3907978934695957</v>
      </c>
      <c r="AQ67" s="10"/>
      <c r="AR67" s="10">
        <f>(AS66+AS68)/2</f>
        <v>1.396535920435757</v>
      </c>
      <c r="AS67" s="10"/>
      <c r="AT67" s="10">
        <f>(AU66+AU68)/2</f>
        <v>1.4019847781390766</v>
      </c>
      <c r="AU67" s="10"/>
      <c r="AV67" s="10">
        <f>(AW66+AW68)/2</f>
        <v>1.4073844364761432</v>
      </c>
      <c r="AW67" s="10"/>
      <c r="AX67" s="10">
        <f>(AY66+AY68)/2</f>
        <v>1.4127353396827527</v>
      </c>
      <c r="AY67" s="10"/>
      <c r="AZ67" s="10">
        <f>(BA66+BA68)</f>
        <v>1.4180379279835638</v>
      </c>
      <c r="BA67" s="10"/>
    </row>
    <row r="68" spans="1:53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>
        <f>(P67+P69)/2</f>
        <v>1.3233624954912613</v>
      </c>
      <c r="P68" s="10"/>
      <c r="Q68" s="10">
        <f>(R67+R69)/2</f>
        <v>1.3332082854135319</v>
      </c>
      <c r="R68" s="10"/>
      <c r="S68" s="10">
        <f>(T67+T69)/2</f>
        <v>1.3431853923848163</v>
      </c>
      <c r="T68" s="10"/>
      <c r="U68" s="10">
        <f>(V67+V69)/2</f>
        <v>1.3532619138497026</v>
      </c>
      <c r="V68" s="10"/>
      <c r="W68" s="10">
        <f>(X67+X69)/2</f>
        <v>1.3633963862904279</v>
      </c>
      <c r="X68" s="10"/>
      <c r="Y68" s="10">
        <f>(Z67+Z69)/2</f>
        <v>1.3735357293751282</v>
      </c>
      <c r="Z68" s="10"/>
      <c r="AA68" s="10">
        <f>(AB67+AB69)/2</f>
        <v>1.3836129541433178</v>
      </c>
      <c r="AB68" s="10"/>
      <c r="AC68" s="10">
        <f>(AD67+AD69)/2</f>
        <v>1.3935447898961419</v>
      </c>
      <c r="AD68" s="10"/>
      <c r="AE68" s="10">
        <f>(AF67+AF69)/2</f>
        <v>1.4032295932751948</v>
      </c>
      <c r="AF68" s="10"/>
      <c r="AG68" s="10">
        <f>(AH67+AH69)/2</f>
        <v>1.41254630322066</v>
      </c>
      <c r="AH68" s="10"/>
      <c r="AI68" s="10">
        <f>(AJ67+AJ69)/2</f>
        <v>1.4213559609379445</v>
      </c>
      <c r="AJ68" s="10"/>
      <c r="AK68" s="10">
        <f>(AL67+AL69)/2</f>
        <v>1.4295087215794036</v>
      </c>
      <c r="AL68" s="10"/>
      <c r="AM68" s="10">
        <f>(AN67+AN69)/2</f>
        <v>1.4368618461962932</v>
      </c>
      <c r="AN68" s="10"/>
      <c r="AO68" s="10">
        <f>(AP67+AP69)/2</f>
        <v>1.4433185049534476</v>
      </c>
      <c r="AP68" s="10"/>
      <c r="AQ68" s="10">
        <f>(AR67+AR69)/2</f>
        <v>1.4489026380838939</v>
      </c>
      <c r="AR68" s="10"/>
      <c r="AS68" s="10">
        <f>(AT67+AT69)/2</f>
        <v>1.4538786610278345</v>
      </c>
      <c r="AT68" s="10"/>
      <c r="AU68" s="10">
        <f>(AV67+AV69)/2</f>
        <v>1.4588097539720151</v>
      </c>
      <c r="AV68" s="10"/>
      <c r="AW68" s="10">
        <f>(AX67+AX69)/2</f>
        <v>1.4636963226028445</v>
      </c>
      <c r="AX68" s="10"/>
      <c r="AY68" s="10">
        <f>(AZ67+AZ69)/2</f>
        <v>1.4685387689436677</v>
      </c>
      <c r="AZ68" s="10"/>
      <c r="BA68" s="10">
        <f>1-1/1.1^14</f>
        <v>0.73666874569392027</v>
      </c>
    </row>
    <row r="69" spans="1:53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>
        <f>(Q68+Q70)/2</f>
        <v>1.3660655537392083</v>
      </c>
      <c r="Q69" s="10"/>
      <c r="R69" s="10">
        <f>(S68+S70)/2</f>
        <v>1.3766702411341294</v>
      </c>
      <c r="S69" s="10"/>
      <c r="T69" s="10">
        <f>(U68+U70)/2</f>
        <v>1.3874421190877118</v>
      </c>
      <c r="U69" s="10"/>
      <c r="V69" s="10">
        <f>(W68+W70)/2</f>
        <v>1.3983483372817656</v>
      </c>
      <c r="W69" s="10"/>
      <c r="X69" s="10">
        <f>(Y68+Y70)/2</f>
        <v>1.4093449012593653</v>
      </c>
      <c r="Y69" s="10"/>
      <c r="Z69" s="10">
        <f>(AA68+AA70)/2</f>
        <v>1.420373907985927</v>
      </c>
      <c r="AA69" s="10"/>
      <c r="AB69" s="10">
        <f>(AC68+AC70)/2</f>
        <v>1.4313602830907306</v>
      </c>
      <c r="AC69" s="10"/>
      <c r="AD69" s="10">
        <f>(AE68+AE70)/2</f>
        <v>1.4422080988232531</v>
      </c>
      <c r="AE69" s="10"/>
      <c r="AF69" s="10">
        <f>(AG68+AG70)/2</f>
        <v>1.4527967616721926</v>
      </c>
      <c r="AG69" s="10"/>
      <c r="AH69" s="10">
        <f>(AI68+AI70)/2</f>
        <v>1.4629777939741795</v>
      </c>
      <c r="AI69" s="10"/>
      <c r="AJ69" s="10">
        <f>(AK68+AK70)/2</f>
        <v>1.4725738105493387</v>
      </c>
      <c r="AK69" s="10"/>
      <c r="AL69" s="10">
        <f>(AM68+AM70)/2</f>
        <v>1.4813830331349307</v>
      </c>
      <c r="AM69" s="10"/>
      <c r="AN69" s="10">
        <f>(AO68+AO70)/2</f>
        <v>1.4891961382754286</v>
      </c>
      <c r="AO69" s="10"/>
      <c r="AP69" s="10">
        <f>(AQ68+AQ70)/2</f>
        <v>1.4958391164372997</v>
      </c>
      <c r="AQ69" s="10"/>
      <c r="AR69" s="10">
        <f>(AS68+AS70)/2</f>
        <v>1.5012693557320307</v>
      </c>
      <c r="AS69" s="10"/>
      <c r="AT69" s="10">
        <f>(AU68+AU70)/2</f>
        <v>1.5057725439165923</v>
      </c>
      <c r="AU69" s="10"/>
      <c r="AV69" s="10">
        <f>(AW68+AW70)/2</f>
        <v>1.5102350714678869</v>
      </c>
      <c r="AW69" s="10"/>
      <c r="AX69" s="10">
        <f>(AY68+AY70)/2</f>
        <v>1.5146573055229364</v>
      </c>
      <c r="AY69" s="10"/>
      <c r="AZ69" s="10">
        <f>(BA68+BA70)</f>
        <v>1.5190396099037717</v>
      </c>
      <c r="BA69" s="10"/>
    </row>
    <row r="70" spans="1:53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>
        <f>(R69+R71)/2</f>
        <v>1.3989228220648848</v>
      </c>
      <c r="R70" s="10"/>
      <c r="S70" s="10">
        <f>(T69+T71)/2</f>
        <v>1.4101550898834427</v>
      </c>
      <c r="T70" s="10"/>
      <c r="U70" s="10">
        <f>(V69+V71)/2</f>
        <v>1.4216223243257207</v>
      </c>
      <c r="V70" s="10"/>
      <c r="W70" s="10">
        <f>(X69+X71)/2</f>
        <v>1.4333002882731034</v>
      </c>
      <c r="X70" s="10"/>
      <c r="Y70" s="10">
        <f>(Z69+Z71)/2</f>
        <v>1.4451540731436023</v>
      </c>
      <c r="Z70" s="10"/>
      <c r="AA70" s="10">
        <f>(AB69+AB71)/2</f>
        <v>1.4571348618285362</v>
      </c>
      <c r="AB70" s="10"/>
      <c r="AC70" s="10">
        <f>(AD69+AD71)/2</f>
        <v>1.4691757762853195</v>
      </c>
      <c r="AD70" s="10"/>
      <c r="AE70" s="10">
        <f>(AF69+AF71)/2</f>
        <v>1.4811866043713116</v>
      </c>
      <c r="AF70" s="10"/>
      <c r="AG70" s="10">
        <f>(AH69+AH71)/2</f>
        <v>1.4930472201237253</v>
      </c>
      <c r="AH70" s="10"/>
      <c r="AI70" s="10">
        <f>(AJ69+AJ71)/2</f>
        <v>1.5045996270104145</v>
      </c>
      <c r="AJ70" s="10"/>
      <c r="AK70" s="10">
        <f>(AL69+AL71)/2</f>
        <v>1.5156388995192738</v>
      </c>
      <c r="AL70" s="10"/>
      <c r="AM70" s="10">
        <f>(AN69+AN71)/2</f>
        <v>1.5259042200735682</v>
      </c>
      <c r="AN70" s="10"/>
      <c r="AO70" s="10">
        <f>(AP69+AP71)/2</f>
        <v>1.5350737715974097</v>
      </c>
      <c r="AP70" s="10"/>
      <c r="AQ70" s="10">
        <f>(AR69+AR71)/2</f>
        <v>1.5427755947907056</v>
      </c>
      <c r="AR70" s="10"/>
      <c r="AS70" s="10">
        <f>(AT69+AT71)/2</f>
        <v>1.5486600504362269</v>
      </c>
      <c r="AT70" s="10"/>
      <c r="AU70" s="10">
        <f>(AV69+AV71)/2</f>
        <v>1.5527353338611696</v>
      </c>
      <c r="AV70" s="10"/>
      <c r="AW70" s="10">
        <f>(AX69+AX71)/2</f>
        <v>1.5567738203329295</v>
      </c>
      <c r="AX70" s="10"/>
      <c r="AY70" s="10">
        <f>(AZ69+AZ71)/2</f>
        <v>1.5607758421022049</v>
      </c>
      <c r="AZ70" s="10"/>
      <c r="BA70" s="10">
        <f>1-1/1.1^16</f>
        <v>0.78237086420985147</v>
      </c>
    </row>
    <row r="71" spans="1:53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>
        <f>(S70+S72)/2</f>
        <v>1.42117540299564</v>
      </c>
      <c r="S71" s="10"/>
      <c r="T71" s="10">
        <f>(U70+U72)/2</f>
        <v>1.4328680606791737</v>
      </c>
      <c r="U71" s="10"/>
      <c r="V71" s="10">
        <f>(W70+W72)/2</f>
        <v>1.4448963113696756</v>
      </c>
      <c r="W71" s="10"/>
      <c r="X71" s="10">
        <f>(Y70+Y72)/2</f>
        <v>1.4572556752868415</v>
      </c>
      <c r="Y71" s="10"/>
      <c r="Z71" s="10">
        <f>(AA70+AA72)/2</f>
        <v>1.4699342383012777</v>
      </c>
      <c r="AA71" s="10"/>
      <c r="AB71" s="10">
        <f>(AC70+AC72)/2</f>
        <v>1.4829094405663419</v>
      </c>
      <c r="AC71" s="10"/>
      <c r="AD71" s="10">
        <f>(AE70+AE72)/2</f>
        <v>1.4961434537473857</v>
      </c>
      <c r="AE71" s="10"/>
      <c r="AF71" s="10">
        <f>(AG70+AG72)/2</f>
        <v>1.5095764470704305</v>
      </c>
      <c r="AG71" s="10"/>
      <c r="AH71" s="10">
        <f>(AI70+AI72)/2</f>
        <v>1.5231166462732713</v>
      </c>
      <c r="AI71" s="10"/>
      <c r="AJ71" s="10">
        <f>(AK70+AK72)/2</f>
        <v>1.5366254434714905</v>
      </c>
      <c r="AK71" s="10"/>
      <c r="AL71" s="10">
        <f>(AM70+AM72)/2</f>
        <v>1.5498947659036166</v>
      </c>
      <c r="AM71" s="10"/>
      <c r="AN71" s="10">
        <f>(AO70+AO72)/2</f>
        <v>1.5626123018717077</v>
      </c>
      <c r="AO71" s="10"/>
      <c r="AP71" s="10">
        <f>(AQ70+AQ72)/2</f>
        <v>1.5743084267575198</v>
      </c>
      <c r="AQ71" s="10"/>
      <c r="AR71" s="10">
        <f>(AS70+AS72)/2</f>
        <v>1.5842818338493805</v>
      </c>
      <c r="AS71" s="10"/>
      <c r="AT71" s="10">
        <f>(AU70+AU72)/2</f>
        <v>1.5915475569558615</v>
      </c>
      <c r="AU71" s="10"/>
      <c r="AV71" s="10">
        <f>(AW70+AW72)/2</f>
        <v>1.5952355962544522</v>
      </c>
      <c r="AW71" s="10"/>
      <c r="AX71" s="10">
        <f>(AY70+AY72)/2</f>
        <v>1.5988903351429227</v>
      </c>
      <c r="AY71" s="10"/>
      <c r="AZ71" s="10">
        <f>(BA70+BA72)</f>
        <v>1.6025120743006378</v>
      </c>
      <c r="BA71" s="10"/>
    </row>
    <row r="72" spans="1:53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>
        <f>(T71+T73)/2</f>
        <v>1.4321957161078374</v>
      </c>
      <c r="T72" s="10"/>
      <c r="U72" s="10">
        <f>(V71+V73)/2</f>
        <v>1.4441137970326268</v>
      </c>
      <c r="V72" s="10"/>
      <c r="W72" s="10">
        <f>(X71+X73)/2</f>
        <v>1.4564923344662477</v>
      </c>
      <c r="X72" s="10"/>
      <c r="Y72" s="10">
        <f>(Z71+Z73)/2</f>
        <v>1.4693572774300809</v>
      </c>
      <c r="Z72" s="10"/>
      <c r="AA72" s="10">
        <f>(AB71+AB73)/2</f>
        <v>1.4827336147740189</v>
      </c>
      <c r="AB72" s="10"/>
      <c r="AC72" s="10">
        <f>(AD71+AD73)/2</f>
        <v>1.4966431048473643</v>
      </c>
      <c r="AD72" s="10"/>
      <c r="AE72" s="10">
        <f>(AF71+AF73)/2</f>
        <v>1.5111003031234598</v>
      </c>
      <c r="AF72" s="10"/>
      <c r="AG72" s="10">
        <f>(AH71+AH73)/2</f>
        <v>1.5261056740171357</v>
      </c>
      <c r="AH72" s="10"/>
      <c r="AI72" s="10">
        <f>(AJ71+AJ73)/2</f>
        <v>1.5416336655361282</v>
      </c>
      <c r="AJ72" s="10"/>
      <c r="AK72" s="10">
        <f>(AL71+AL73)/2</f>
        <v>1.5576119874237073</v>
      </c>
      <c r="AL72" s="10"/>
      <c r="AM72" s="10">
        <f>(AN71+AN73)/2</f>
        <v>1.5738853117336651</v>
      </c>
      <c r="AN72" s="10"/>
      <c r="AO72" s="10">
        <f>(AP71+AP73)/2</f>
        <v>1.5901508321460061</v>
      </c>
      <c r="AP72" s="10"/>
      <c r="AQ72" s="10">
        <f>(AR71+AR73)/2</f>
        <v>1.6058412587243338</v>
      </c>
      <c r="AR72" s="10"/>
      <c r="AS72" s="10">
        <f>(AT71+AT73)/2</f>
        <v>1.6199036172625341</v>
      </c>
      <c r="AT72" s="10"/>
      <c r="AU72" s="10">
        <f>(AV71+AV73)/2</f>
        <v>1.6303597800505534</v>
      </c>
      <c r="AV72" s="10"/>
      <c r="AW72" s="10">
        <f>(AX71+AX73)/2</f>
        <v>1.6336973721759749</v>
      </c>
      <c r="AX72" s="10"/>
      <c r="AY72" s="10">
        <f>(AZ71+AZ73)/2</f>
        <v>1.6370048281836405</v>
      </c>
      <c r="AZ72" s="10"/>
      <c r="BA72" s="10">
        <f>1-1/1.1^18</f>
        <v>0.82014121009078633</v>
      </c>
    </row>
    <row r="73" spans="1:53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>
        <f>(U72+U74)/2</f>
        <v>1.431523371536501</v>
      </c>
      <c r="U73" s="10"/>
      <c r="V73" s="10">
        <f>(W72+W74)/2</f>
        <v>1.4433312826955778</v>
      </c>
      <c r="W73" s="10"/>
      <c r="X73" s="10">
        <f>(Y72+Y74)/2</f>
        <v>1.4557289936456539</v>
      </c>
      <c r="Y73" s="10"/>
      <c r="Z73" s="10">
        <f>(AA72+AA74)/2</f>
        <v>1.4687803165588842</v>
      </c>
      <c r="AA73" s="10"/>
      <c r="AB73" s="10">
        <f>(AC72+AC74)/2</f>
        <v>1.4825577889816959</v>
      </c>
      <c r="AC73" s="10"/>
      <c r="AD73" s="10">
        <f>(AE72+AE74)/2</f>
        <v>1.4971427559473431</v>
      </c>
      <c r="AE73" s="10"/>
      <c r="AF73" s="10">
        <f>(AG72+AG74)/2</f>
        <v>1.5126241591764891</v>
      </c>
      <c r="AG73" s="10"/>
      <c r="AH73" s="10">
        <f>(AI72+AI74)/2</f>
        <v>1.5290947017609999</v>
      </c>
      <c r="AI73" s="10"/>
      <c r="AJ73" s="10">
        <f>(AK72+AK74)/2</f>
        <v>1.5466418876007659</v>
      </c>
      <c r="AK73" s="10"/>
      <c r="AL73" s="10">
        <f>(AM72+AM74)/2</f>
        <v>1.5653292089437978</v>
      </c>
      <c r="AM73" s="10"/>
      <c r="AN73" s="10">
        <f>(AO72+AO74)/2</f>
        <v>1.5851583215956224</v>
      </c>
      <c r="AO73" s="10"/>
      <c r="AP73" s="10">
        <f>(AQ72+AQ74)/2</f>
        <v>1.6059932375344923</v>
      </c>
      <c r="AQ73" s="10"/>
      <c r="AR73" s="10">
        <f>(AS72+AS74)/2</f>
        <v>1.6274006835992871</v>
      </c>
      <c r="AS73" s="10"/>
      <c r="AT73" s="10">
        <f>(AU72+AU74)/2</f>
        <v>1.6482596775692067</v>
      </c>
      <c r="AU73" s="10"/>
      <c r="AV73" s="10">
        <f>(AW72+AW74)/2</f>
        <v>1.6654839638466548</v>
      </c>
      <c r="AW73" s="10"/>
      <c r="AX73" s="10">
        <f>(AY72+AY74)/2</f>
        <v>1.6685044092090271</v>
      </c>
      <c r="AY73" s="10"/>
      <c r="AZ73" s="10">
        <f>(BA72+BA74)</f>
        <v>1.6714975820666429</v>
      </c>
      <c r="BA73" s="10"/>
    </row>
    <row r="74" spans="1:53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>
        <f>(V73+V75)/2</f>
        <v>1.4189329460403752</v>
      </c>
      <c r="V74" s="10"/>
      <c r="W74" s="10">
        <f>(X73+X75)/2</f>
        <v>1.430170230924908</v>
      </c>
      <c r="X74" s="10"/>
      <c r="Y74" s="10">
        <f>(Z73+Z75)/2</f>
        <v>1.4421007098612266</v>
      </c>
      <c r="Z74" s="10"/>
      <c r="AA74" s="10">
        <f>(AB73+AB75)/2</f>
        <v>1.4548270183437495</v>
      </c>
      <c r="AB74" s="10"/>
      <c r="AC74" s="10">
        <f>(AD73+AD75)/2</f>
        <v>1.4684724731160277</v>
      </c>
      <c r="AD74" s="10"/>
      <c r="AE74" s="10">
        <f>(AF73+AF75)/2</f>
        <v>1.4831852087712263</v>
      </c>
      <c r="AF74" s="10"/>
      <c r="AG74" s="10">
        <f>(AH73+AH75)/2</f>
        <v>1.4991426443358424</v>
      </c>
      <c r="AH74" s="10"/>
      <c r="AI74" s="10">
        <f>(AJ73+AJ75)/2</f>
        <v>1.5165557379858716</v>
      </c>
      <c r="AJ74" s="10"/>
      <c r="AK74" s="10">
        <f>(AL73+AL75)/2</f>
        <v>1.5356717877778245</v>
      </c>
      <c r="AL74" s="10"/>
      <c r="AM74" s="10">
        <f>(AN73+AN75)/2</f>
        <v>1.5567731061539305</v>
      </c>
      <c r="AN74" s="10"/>
      <c r="AO74" s="10">
        <f>(AP73+AP75)/2</f>
        <v>1.580165811045239</v>
      </c>
      <c r="AP74" s="10"/>
      <c r="AQ74" s="10">
        <f>(AR73+AR75)/2</f>
        <v>1.6061452163446508</v>
      </c>
      <c r="AR74" s="10"/>
      <c r="AS74" s="10">
        <f>(AT73+AT75)/2</f>
        <v>1.6348977499360404</v>
      </c>
      <c r="AT74" s="10"/>
      <c r="AU74" s="10">
        <f>(AV73+AV75)/2</f>
        <v>1.6661595750878599</v>
      </c>
      <c r="AV74" s="10"/>
      <c r="AW74" s="10">
        <f>(AX73+AX75)/2</f>
        <v>1.6972705555173346</v>
      </c>
      <c r="AX74" s="10"/>
      <c r="AY74" s="10">
        <f>(AZ73+AZ75)/2</f>
        <v>1.7000039902344137</v>
      </c>
      <c r="AZ74" s="10"/>
      <c r="BA74" s="10">
        <f>1-1/1.1^20</f>
        <v>0.85135637197585656</v>
      </c>
    </row>
    <row r="75" spans="1:53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>
        <f>(W74+W76)/2</f>
        <v>1.3945346093851729</v>
      </c>
      <c r="W75" s="10"/>
      <c r="X75" s="10">
        <f>(Y74+Y76)/2</f>
        <v>1.4046114682041619</v>
      </c>
      <c r="Y75" s="10"/>
      <c r="Z75" s="10">
        <f>(AA74+AA76)/2</f>
        <v>1.4154211031635691</v>
      </c>
      <c r="AA75" s="10"/>
      <c r="AB75" s="10">
        <f>(AC74+AC76)/2</f>
        <v>1.4270962477058033</v>
      </c>
      <c r="AC75" s="10"/>
      <c r="AD75" s="10">
        <f>(AE74+AE76)/2</f>
        <v>1.4398021902847122</v>
      </c>
      <c r="AE75" s="10"/>
      <c r="AF75" s="10">
        <f>(AG74+AG76)/2</f>
        <v>1.4537462583659635</v>
      </c>
      <c r="AG75" s="10"/>
      <c r="AH75" s="10">
        <f>(AI74+AI76)/2</f>
        <v>1.4691905869106852</v>
      </c>
      <c r="AI75" s="10"/>
      <c r="AJ75" s="10">
        <f>(AK74+AK76)/2</f>
        <v>1.4864695883709773</v>
      </c>
      <c r="AK75" s="10"/>
      <c r="AL75" s="10">
        <f>(AM74+AM76)/2</f>
        <v>1.5060143666118515</v>
      </c>
      <c r="AM75" s="10"/>
      <c r="AN75" s="10">
        <f>(AO74+AO76)/2</f>
        <v>1.5283878907122386</v>
      </c>
      <c r="AO75" s="10"/>
      <c r="AP75" s="10">
        <f>(AQ74+AQ76)/2</f>
        <v>1.5543383845559855</v>
      </c>
      <c r="AQ75" s="10"/>
      <c r="AR75" s="10">
        <f>(AS74+AS76)/2</f>
        <v>1.5848897490900147</v>
      </c>
      <c r="AS75" s="10"/>
      <c r="AT75" s="10">
        <f>(AU74+AU76)/2</f>
        <v>1.621535822302874</v>
      </c>
      <c r="AU75" s="10"/>
      <c r="AV75" s="10">
        <f>(AW74+AW76)/2</f>
        <v>1.6668351863290649</v>
      </c>
      <c r="AW75" s="10"/>
      <c r="AX75" s="10">
        <f>(AY74+AY76)/2</f>
        <v>1.7260367018256422</v>
      </c>
      <c r="AY75" s="10"/>
      <c r="AZ75" s="10">
        <f>(BA74+BA76)</f>
        <v>1.7285103984021843</v>
      </c>
      <c r="BA75" s="10"/>
    </row>
    <row r="76" spans="1:53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>
        <f>(X75+X77)/2</f>
        <v>1.3588989878454378</v>
      </c>
      <c r="X76" s="10"/>
      <c r="Y76" s="10">
        <f>(Z75+Z77)/2</f>
        <v>1.3671222265470973</v>
      </c>
      <c r="Z76" s="10"/>
      <c r="AA76" s="10">
        <f>(AB75+AB77)/2</f>
        <v>1.3760151879833886</v>
      </c>
      <c r="AB76" s="10"/>
      <c r="AC76" s="10">
        <f>(AD75+AD77)/2</f>
        <v>1.385720022295579</v>
      </c>
      <c r="AD76" s="10"/>
      <c r="AE76" s="10">
        <f>(AF75+AF77)/2</f>
        <v>1.3964191717981982</v>
      </c>
      <c r="AF76" s="10"/>
      <c r="AG76" s="10">
        <f>(AH75+AH77)/2</f>
        <v>1.4083498723960846</v>
      </c>
      <c r="AH76" s="10"/>
      <c r="AI76" s="10">
        <f>(AJ75+AJ77)/2</f>
        <v>1.4218254358354985</v>
      </c>
      <c r="AJ76" s="10"/>
      <c r="AK76" s="10">
        <f>(AL75+AL77)/2</f>
        <v>1.4372673889641303</v>
      </c>
      <c r="AL76" s="10"/>
      <c r="AM76" s="10">
        <f>(AN75+AN77)/2</f>
        <v>1.4552556270697725</v>
      </c>
      <c r="AN76" s="10"/>
      <c r="AO76" s="10">
        <f>(AP75+AP77)/2</f>
        <v>1.4766099703792381</v>
      </c>
      <c r="AP76" s="10"/>
      <c r="AQ76" s="10">
        <f>(AR75+AR77)/2</f>
        <v>1.5025315527673202</v>
      </c>
      <c r="AR76" s="10"/>
      <c r="AS76" s="10">
        <f>(AT75+AT77)/2</f>
        <v>1.5348817482439889</v>
      </c>
      <c r="AT76" s="10"/>
      <c r="AU76" s="10">
        <f>(AV75+AV77)/2</f>
        <v>1.576912069517888</v>
      </c>
      <c r="AV76" s="10"/>
      <c r="AW76" s="10">
        <f>(AX75+AX77)/2</f>
        <v>1.6363998171407954</v>
      </c>
      <c r="AX76" s="10"/>
      <c r="AY76" s="10">
        <f>(AZ75+AZ77)/2</f>
        <v>1.7520694134168708</v>
      </c>
      <c r="AZ76" s="10"/>
      <c r="BA76" s="10">
        <f>1-1/1.1^22</f>
        <v>0.87715402642632778</v>
      </c>
    </row>
    <row r="77" spans="1:53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>
        <f>(Y76+Y78)/2</f>
        <v>1.3131865074867139</v>
      </c>
      <c r="Y77" s="10"/>
      <c r="Z77" s="10">
        <f>(AA76+AA78)/2</f>
        <v>1.3188233499306257</v>
      </c>
      <c r="AA77" s="10"/>
      <c r="AB77" s="10">
        <f>(AC76+AC78)/2</f>
        <v>1.3249341282609737</v>
      </c>
      <c r="AC77" s="10"/>
      <c r="AD77" s="10">
        <f>(AE76+AE78)/2</f>
        <v>1.3316378543064458</v>
      </c>
      <c r="AE77" s="10"/>
      <c r="AF77" s="10">
        <f>(AG76+AG78)/2</f>
        <v>1.3390920852304329</v>
      </c>
      <c r="AG77" s="10"/>
      <c r="AH77" s="10">
        <f>(AI76+AI78)/2</f>
        <v>1.347509157881484</v>
      </c>
      <c r="AI77" s="10"/>
      <c r="AJ77" s="10">
        <f>(AK76+AK78)/2</f>
        <v>1.3571812833000196</v>
      </c>
      <c r="AK77" s="10"/>
      <c r="AL77" s="10">
        <f>(AM76+AM78)/2</f>
        <v>1.3685204113164091</v>
      </c>
      <c r="AM77" s="10"/>
      <c r="AN77" s="10">
        <f>(AO76+AO78)/2</f>
        <v>1.3821233634273065</v>
      </c>
      <c r="AO77" s="10"/>
      <c r="AP77" s="10">
        <f>(AQ76+AQ78)/2</f>
        <v>1.3988815562024908</v>
      </c>
      <c r="AQ77" s="10"/>
      <c r="AR77" s="10">
        <f>(AS76+AS78)/2</f>
        <v>1.4201733564446255</v>
      </c>
      <c r="AS77" s="10"/>
      <c r="AT77" s="10">
        <f>(AU76+AU78)/2</f>
        <v>1.4482276741851041</v>
      </c>
      <c r="AU77" s="10"/>
      <c r="AV77" s="10">
        <f>(AW76+AW78)/2</f>
        <v>1.4869889527067111</v>
      </c>
      <c r="AW77" s="10"/>
      <c r="AX77" s="10">
        <f>(AY76+AY78)/2</f>
        <v>1.5467629324559484</v>
      </c>
      <c r="AY77" s="10"/>
      <c r="AZ77" s="10">
        <f>(BA76+BA78)</f>
        <v>1.7756284284315573</v>
      </c>
      <c r="BA77" s="10"/>
    </row>
    <row r="78" spans="1:53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>
        <f>(Z77+Z79)/2</f>
        <v>1.2592507884263306</v>
      </c>
      <c r="Z78" s="10"/>
      <c r="AA78" s="10">
        <f>(AB77+AB79)/2</f>
        <v>1.2616315118778627</v>
      </c>
      <c r="AB78" s="10"/>
      <c r="AC78" s="10">
        <f>(AD77+AD79)/2</f>
        <v>1.2641482342263684</v>
      </c>
      <c r="AD78" s="10"/>
      <c r="AE78" s="10">
        <f>(AF77+AF79)/2</f>
        <v>1.2668565368146936</v>
      </c>
      <c r="AF78" s="10"/>
      <c r="AG78" s="10">
        <f>(AH77+AH79)/2</f>
        <v>1.2698342980647814</v>
      </c>
      <c r="AH78" s="10"/>
      <c r="AI78" s="10">
        <f>(AJ77+AJ79)/2</f>
        <v>1.2731928799274697</v>
      </c>
      <c r="AJ78" s="10"/>
      <c r="AK78" s="10">
        <f>(AL77+AL79)/2</f>
        <v>1.2770951776359092</v>
      </c>
      <c r="AL78" s="10"/>
      <c r="AM78" s="10">
        <f>(AN77+AN79)/2</f>
        <v>1.2817851955630455</v>
      </c>
      <c r="AN78" s="10"/>
      <c r="AO78" s="10">
        <f>(AP77+AP79)/2</f>
        <v>1.2876367564753748</v>
      </c>
      <c r="AP78" s="10"/>
      <c r="AQ78" s="10">
        <f>(AR77+AR79)/2</f>
        <v>1.2952315596376613</v>
      </c>
      <c r="AR78" s="10"/>
      <c r="AS78" s="10">
        <f>(AT77+AT79)/2</f>
        <v>1.3054649646452621</v>
      </c>
      <c r="AT78" s="10"/>
      <c r="AU78" s="10">
        <f>(AV77+AV79)/2</f>
        <v>1.3195432788523203</v>
      </c>
      <c r="AV78" s="10"/>
      <c r="AW78" s="10">
        <f>(AX77+AX79)/2</f>
        <v>1.3375780882726267</v>
      </c>
      <c r="AX78" s="10"/>
      <c r="AY78" s="10">
        <f>(AZ77+AZ79)/2</f>
        <v>1.341456451495026</v>
      </c>
      <c r="AZ78" s="10"/>
      <c r="BA78" s="10">
        <f>1-1/1.1^24</f>
        <v>0.89847440200522954</v>
      </c>
    </row>
    <row r="79" spans="1:53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>
        <f>(AA78+AA80)/2</f>
        <v>1.1996782269220359</v>
      </c>
      <c r="AA79" s="10"/>
      <c r="AB79" s="10">
        <f>(AC78+AC80)/2</f>
        <v>1.1983288954947517</v>
      </c>
      <c r="AC79" s="10"/>
      <c r="AD79" s="10">
        <f>(AE78+AE80)/2</f>
        <v>1.1966586141462909</v>
      </c>
      <c r="AE79" s="10"/>
      <c r="AF79" s="10">
        <f>(AG78+AG80)/2</f>
        <v>1.1946209883989543</v>
      </c>
      <c r="AG79" s="10"/>
      <c r="AH79" s="10">
        <f>(AI78+AI80)/2</f>
        <v>1.1921594382480789</v>
      </c>
      <c r="AI79" s="10"/>
      <c r="AJ79" s="10">
        <f>(AK78+AK80)/2</f>
        <v>1.1892044765549197</v>
      </c>
      <c r="AK79" s="10"/>
      <c r="AL79" s="10">
        <f>(AM78+AM80)/2</f>
        <v>1.1856699439554093</v>
      </c>
      <c r="AM79" s="10"/>
      <c r="AN79" s="10">
        <f>(AO78+AO80)/2</f>
        <v>1.1814470276987843</v>
      </c>
      <c r="AO79" s="10"/>
      <c r="AP79" s="10">
        <f>(AQ78+AQ80)/2</f>
        <v>1.176391956748259</v>
      </c>
      <c r="AQ79" s="10"/>
      <c r="AR79" s="10">
        <f>(AS78+AS80)/2</f>
        <v>1.1702897628306972</v>
      </c>
      <c r="AS79" s="10"/>
      <c r="AT79" s="10">
        <f>(AU78+AU80)/2</f>
        <v>1.1627022551054202</v>
      </c>
      <c r="AU79" s="10"/>
      <c r="AV79" s="10">
        <f>(AW78+AW80)/2</f>
        <v>1.1520976049979292</v>
      </c>
      <c r="AW79" s="10"/>
      <c r="AX79" s="10">
        <f>(AY78+AY80)/2</f>
        <v>1.128393244089305</v>
      </c>
      <c r="AY79" s="10"/>
      <c r="AZ79" s="10">
        <f>(BA78+BA80)/2</f>
        <v>0.9072844745584947</v>
      </c>
      <c r="BA79" s="10"/>
    </row>
    <row r="80" spans="1:53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>
        <f>(AB79+AB81)/2</f>
        <v>1.1377249419662088</v>
      </c>
      <c r="AB80" s="10"/>
      <c r="AC80" s="10">
        <f>(AD79+AD81)/2</f>
        <v>1.1325095567631354</v>
      </c>
      <c r="AD80" s="10"/>
      <c r="AE80" s="10">
        <f>(AF79+AF81)/2</f>
        <v>1.1264606914778885</v>
      </c>
      <c r="AF80" s="10"/>
      <c r="AG80" s="10">
        <f>(AH79+AH81)/2</f>
        <v>1.1194076787331269</v>
      </c>
      <c r="AH80" s="10"/>
      <c r="AI80" s="10">
        <f>(AJ79+AJ81)/2</f>
        <v>1.1111259965686879</v>
      </c>
      <c r="AJ80" s="10"/>
      <c r="AK80" s="10">
        <f>(AL79+AL81)/2</f>
        <v>1.1013137754739304</v>
      </c>
      <c r="AL80" s="10"/>
      <c r="AM80" s="10">
        <f>(AN79+AN81)/2</f>
        <v>1.0895546923477732</v>
      </c>
      <c r="AN80" s="10"/>
      <c r="AO80" s="10">
        <f>(AP79+AP81)/2</f>
        <v>1.0752572989221938</v>
      </c>
      <c r="AP80" s="10"/>
      <c r="AQ80" s="10">
        <f>(AR79+AR81)/2</f>
        <v>1.0575523538588567</v>
      </c>
      <c r="AR80" s="10"/>
      <c r="AS80" s="10">
        <f>(AT79+AT81)/2</f>
        <v>1.0351145610161323</v>
      </c>
      <c r="AT80" s="10"/>
      <c r="AU80" s="10">
        <f>(AV79+AV81)/2</f>
        <v>1.0058612313585202</v>
      </c>
      <c r="AV80" s="10"/>
      <c r="AW80" s="10">
        <f>(AX79+AX81)/2</f>
        <v>0.96661712172323178</v>
      </c>
      <c r="AX80" s="10"/>
      <c r="AY80" s="10">
        <f>(AZ79+AZ81)/2</f>
        <v>0.91533003668358404</v>
      </c>
      <c r="AZ80" s="10"/>
      <c r="BA80" s="10">
        <f>1-1/1.1^26</f>
        <v>0.91609454711175997</v>
      </c>
    </row>
    <row r="81" spans="1:53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>
        <f>(AC80+AC82)/2</f>
        <v>1.0771209884376658</v>
      </c>
      <c r="AC81" s="10"/>
      <c r="AD81" s="10">
        <f>(AE80+AE82)/2</f>
        <v>1.0683604993799796</v>
      </c>
      <c r="AE81" s="10"/>
      <c r="AF81" s="10">
        <f>(AG80+AG82)/2</f>
        <v>1.058300394556823</v>
      </c>
      <c r="AG81" s="10"/>
      <c r="AH81" s="10">
        <f>(AI80+AI82)/2</f>
        <v>1.046655919218175</v>
      </c>
      <c r="AI81" s="10"/>
      <c r="AJ81" s="10">
        <f>(AK80+AK82)/2</f>
        <v>1.033047516582456</v>
      </c>
      <c r="AK81" s="10"/>
      <c r="AL81" s="10">
        <f>(AM80+AM82)/2</f>
        <v>1.0169576069924515</v>
      </c>
      <c r="AM81" s="10"/>
      <c r="AN81" s="10">
        <f>(AO80+AO82)/2</f>
        <v>0.9976623569967622</v>
      </c>
      <c r="AO81" s="10"/>
      <c r="AP81" s="10">
        <f>(AQ80+AQ82)/2</f>
        <v>0.97412264109612856</v>
      </c>
      <c r="AQ81" s="10"/>
      <c r="AR81" s="10">
        <f>(AS80+AS82)/2</f>
        <v>0.94481494488701612</v>
      </c>
      <c r="AS81" s="10"/>
      <c r="AT81" s="10">
        <f>(AU80+AU82)/2</f>
        <v>0.90752686692684414</v>
      </c>
      <c r="AU81" s="10"/>
      <c r="AV81" s="10">
        <f>(AW80+AW82)/2</f>
        <v>0.85962485771911135</v>
      </c>
      <c r="AW81" s="10"/>
      <c r="AX81" s="10">
        <f>(AY80+AY82)/2</f>
        <v>0.80484099935715869</v>
      </c>
      <c r="AY81" s="10"/>
      <c r="AZ81" s="10">
        <f>(BA80+BA82)/2</f>
        <v>0.92337559880867337</v>
      </c>
      <c r="BA81" s="10"/>
    </row>
    <row r="82" spans="1:53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>
        <f>(AD81+AD83)/2</f>
        <v>1.0217324201121962</v>
      </c>
      <c r="AD82" s="10"/>
      <c r="AE82" s="10">
        <f>(AF81+AF83)/2</f>
        <v>1.0102603072820706</v>
      </c>
      <c r="AF82" s="10"/>
      <c r="AG82" s="10">
        <f>(AH81+AH83)/2</f>
        <v>0.99719311038051905</v>
      </c>
      <c r="AH82" s="10"/>
      <c r="AI82" s="10">
        <f>(AJ81+AJ83)/2</f>
        <v>0.98218584186766211</v>
      </c>
      <c r="AJ82" s="10"/>
      <c r="AK82" s="10">
        <f>(AL81+AL83)/2</f>
        <v>0.96478125769098155</v>
      </c>
      <c r="AL82" s="10"/>
      <c r="AM82" s="10">
        <f>(AN81+AN83)/2</f>
        <v>0.94436052163713002</v>
      </c>
      <c r="AN82" s="10"/>
      <c r="AO82" s="10">
        <f>(AP81+AP83)/2</f>
        <v>0.9200674150713305</v>
      </c>
      <c r="AP82" s="10"/>
      <c r="AQ82" s="10">
        <f>(AR81+AR83)/2</f>
        <v>0.89069292833340041</v>
      </c>
      <c r="AR82" s="10"/>
      <c r="AS82" s="10">
        <f>(AT81+AT83)/2</f>
        <v>0.85451532875789993</v>
      </c>
      <c r="AT82" s="10"/>
      <c r="AU82" s="10">
        <f>(AV81+AV83)/2</f>
        <v>0.80919250249516794</v>
      </c>
      <c r="AV82" s="10"/>
      <c r="AW82" s="10">
        <f>(AX81+AX83)/2</f>
        <v>0.75263259371499092</v>
      </c>
      <c r="AX82" s="10"/>
      <c r="AY82" s="10">
        <f>(AZ81+AZ83)/2</f>
        <v>0.69435196203073335</v>
      </c>
      <c r="AZ82" s="10"/>
      <c r="BA82" s="10">
        <f>1-1/1.1^28</f>
        <v>0.93065665050558677</v>
      </c>
    </row>
    <row r="83" spans="1:53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>
        <f>(AE82+AE84)/2</f>
        <v>0.97510434084441278</v>
      </c>
      <c r="AE83" s="10"/>
      <c r="AF83" s="10">
        <f>(AG82+AG84)/2</f>
        <v>0.96222022000731822</v>
      </c>
      <c r="AG83" s="10"/>
      <c r="AH83" s="10">
        <f>(AI82+AI84)/2</f>
        <v>0.94773030154286309</v>
      </c>
      <c r="AI83" s="10"/>
      <c r="AJ83" s="10">
        <f>(AK82+AK84)/2</f>
        <v>0.93132416715286825</v>
      </c>
      <c r="AK83" s="10"/>
      <c r="AL83" s="10">
        <f>(AM82+AM84)/2</f>
        <v>0.91260490838951158</v>
      </c>
      <c r="AM83" s="10"/>
      <c r="AN83" s="10">
        <f>(AO82+AO84)/2</f>
        <v>0.89105868627749785</v>
      </c>
      <c r="AO83" s="10"/>
      <c r="AP83" s="10">
        <f>(AQ82+AQ84)/2</f>
        <v>0.86601218904653243</v>
      </c>
      <c r="AQ83" s="10"/>
      <c r="AR83" s="10">
        <f>(AS82+AS84)/2</f>
        <v>0.8365709117797846</v>
      </c>
      <c r="AS83" s="10"/>
      <c r="AT83" s="10">
        <f>(AU82+AU84)/2</f>
        <v>0.80150379058895571</v>
      </c>
      <c r="AU83" s="10"/>
      <c r="AV83" s="10">
        <f>(AW82+AW84)/2</f>
        <v>0.75876014727122454</v>
      </c>
      <c r="AW83" s="10"/>
      <c r="AX83" s="10">
        <f>(AY82+AY84)/2</f>
        <v>0.70042418807282314</v>
      </c>
      <c r="AY83" s="10"/>
      <c r="AZ83" s="10">
        <f>(BA82+BC84)/2</f>
        <v>0.46532832525279338</v>
      </c>
      <c r="BA83" s="10"/>
    </row>
    <row r="84" spans="1:53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>
        <f>(AF83+AF85)/2</f>
        <v>0.93994837440675494</v>
      </c>
      <c r="AF84" s="10"/>
      <c r="AG84" s="10">
        <f>(AH83+AH85)/2</f>
        <v>0.92724732963411749</v>
      </c>
      <c r="AH84" s="10"/>
      <c r="AI84" s="10">
        <f>(AJ83+AJ85)/2</f>
        <v>0.91327476121806395</v>
      </c>
      <c r="AJ84" s="10"/>
      <c r="AK84" s="10">
        <f>(AL83+AL85)/2</f>
        <v>0.89786707661475484</v>
      </c>
      <c r="AL84" s="10"/>
      <c r="AM84" s="10">
        <f>(AN83+AN85)/2</f>
        <v>0.88084929514189325</v>
      </c>
      <c r="AN84" s="10"/>
      <c r="AO84" s="10">
        <f>(AP83+AP85)/2</f>
        <v>0.8620499574836652</v>
      </c>
      <c r="AP84" s="10"/>
      <c r="AQ84" s="10">
        <f>(AR83+AR85)/2</f>
        <v>0.84133144975966456</v>
      </c>
      <c r="AR84" s="10"/>
      <c r="AS84" s="10">
        <f>(AT83+AT85)/2</f>
        <v>0.81862649480166927</v>
      </c>
      <c r="AT84" s="10"/>
      <c r="AU84" s="10">
        <f>(AV83+AV85)/2</f>
        <v>0.79381507868274337</v>
      </c>
      <c r="AV84" s="10"/>
      <c r="AW84" s="10">
        <f>(AX83+AX85)/2</f>
        <v>0.76488770082745816</v>
      </c>
      <c r="AX84" s="10"/>
      <c r="AY84" s="10">
        <f>(AZ83+AZ85)/2</f>
        <v>0.70649641411491293</v>
      </c>
      <c r="AZ84" s="10"/>
      <c r="BA84" s="10">
        <f>1-1/1.1^30</f>
        <v>0.94269144669883209</v>
      </c>
    </row>
    <row r="85" spans="1:53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>
        <f>(AG84+AG86)/2</f>
        <v>0.91767652880619155</v>
      </c>
      <c r="AG85" s="10"/>
      <c r="AH85" s="10">
        <f>(AI84+AI86)/2</f>
        <v>0.90676435772537189</v>
      </c>
      <c r="AI85" s="10"/>
      <c r="AJ85" s="10">
        <f>(AK84+AK86)/2</f>
        <v>0.89522535528325964</v>
      </c>
      <c r="AK85" s="10"/>
      <c r="AL85" s="10">
        <f>(AM84+AM86)/2</f>
        <v>0.88312924483999811</v>
      </c>
      <c r="AM85" s="10"/>
      <c r="AN85" s="10">
        <f>(AO84+AO86)/2</f>
        <v>0.87063990400628866</v>
      </c>
      <c r="AO85" s="10"/>
      <c r="AP85" s="10">
        <f>(AQ84+AQ86)/2</f>
        <v>0.85808772592079796</v>
      </c>
      <c r="AQ85" s="10"/>
      <c r="AR85" s="10">
        <f>(AS84+AS86)/2</f>
        <v>0.84609198773954453</v>
      </c>
      <c r="AS85" s="10"/>
      <c r="AT85" s="10">
        <f>(AU84+AU86)/2</f>
        <v>0.83574919901438283</v>
      </c>
      <c r="AU85" s="10"/>
      <c r="AV85" s="10">
        <f>(AW84+AW86)/2</f>
        <v>0.8288700100942622</v>
      </c>
      <c r="AW85" s="10"/>
      <c r="AX85" s="10">
        <f>(AY84+AY86)/2</f>
        <v>0.82935121358209329</v>
      </c>
      <c r="AY85" s="10"/>
      <c r="AZ85" s="10">
        <f>(BA84+BA86)/2</f>
        <v>0.94766450297703253</v>
      </c>
      <c r="BA85" s="10"/>
    </row>
    <row r="86" spans="1:53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>
        <f>(AH85+AH87)/2</f>
        <v>0.90810572797826561</v>
      </c>
      <c r="AH86" s="10"/>
      <c r="AI86" s="10">
        <f>(AJ85+AJ87)/2</f>
        <v>0.90025395423267973</v>
      </c>
      <c r="AJ86" s="10"/>
      <c r="AK86" s="10">
        <f>(AL85+AL87)/2</f>
        <v>0.89258363395176432</v>
      </c>
      <c r="AL86" s="10"/>
      <c r="AM86" s="10">
        <f>(AN85+AN87)/2</f>
        <v>0.88540919453810307</v>
      </c>
      <c r="AN86" s="10"/>
      <c r="AO86" s="10">
        <f>(AP85+AP87)/2</f>
        <v>0.87922985052891223</v>
      </c>
      <c r="AP86" s="10"/>
      <c r="AQ86" s="10">
        <f>(AR85+AR87)/2</f>
        <v>0.87484400208193125</v>
      </c>
      <c r="AR86" s="10"/>
      <c r="AS86" s="10">
        <f>(AT85+AT87)/2</f>
        <v>0.8735574806774199</v>
      </c>
      <c r="AT86" s="10"/>
      <c r="AU86" s="10">
        <f>(AV85+AV87)/2</f>
        <v>0.87768331934602228</v>
      </c>
      <c r="AV86" s="10"/>
      <c r="AW86" s="10">
        <f>(AX85+AX87)/2</f>
        <v>0.89285231936106624</v>
      </c>
      <c r="AX86" s="10"/>
      <c r="AY86" s="10">
        <f>(AZ85+AZ87)/2</f>
        <v>0.95220601304927355</v>
      </c>
      <c r="AZ86" s="10"/>
      <c r="BA86" s="10">
        <f>1-1/1.1^32</f>
        <v>0.95263755925523308</v>
      </c>
    </row>
    <row r="87" spans="1:53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>
        <f>(AI86+AI88)/2</f>
        <v>0.90944709823115932</v>
      </c>
      <c r="AI87" s="10"/>
      <c r="AJ87" s="10">
        <f>(AK86+AK88)/2</f>
        <v>0.90528255318209983</v>
      </c>
      <c r="AK87" s="10"/>
      <c r="AL87" s="10">
        <f>(AM86+AM88)/2</f>
        <v>0.90203802306353054</v>
      </c>
      <c r="AM87" s="10"/>
      <c r="AN87" s="10">
        <f>(AO86+AO88)/2</f>
        <v>0.90017848506991749</v>
      </c>
      <c r="AO87" s="10"/>
      <c r="AP87" s="10">
        <f>(AQ86+AQ88)/2</f>
        <v>0.9003719751370266</v>
      </c>
      <c r="AQ87" s="10"/>
      <c r="AR87" s="10">
        <f>(AS86+AS88)/2</f>
        <v>0.90359601642431797</v>
      </c>
      <c r="AS87" s="10"/>
      <c r="AT87" s="10">
        <f>(AU86+AU88)/2</f>
        <v>0.91136576234045696</v>
      </c>
      <c r="AU87" s="10"/>
      <c r="AV87" s="10">
        <f>(AW86+AW88)/2</f>
        <v>0.92649662859778237</v>
      </c>
      <c r="AW87" s="10"/>
      <c r="AX87" s="10">
        <f>(AY86+AY88)/2</f>
        <v>0.95635342514003907</v>
      </c>
      <c r="AY87" s="10"/>
      <c r="AZ87" s="10">
        <f>(BA86+BA88)/2</f>
        <v>0.95674752312151456</v>
      </c>
      <c r="BA87" s="10"/>
    </row>
    <row r="88" spans="1:53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>
        <f>(AJ87+AJ89)/2</f>
        <v>0.91864024222963891</v>
      </c>
      <c r="AJ88" s="10"/>
      <c r="AK88" s="10">
        <f>(AL87+AL89)/2</f>
        <v>0.91798147241243533</v>
      </c>
      <c r="AL88" s="10"/>
      <c r="AM88" s="10">
        <f>(AN87+AN89)/2</f>
        <v>0.91866685158895811</v>
      </c>
      <c r="AN88" s="10"/>
      <c r="AO88" s="10">
        <f>(AP87+AP89)/2</f>
        <v>0.92112711961092264</v>
      </c>
      <c r="AP88" s="10"/>
      <c r="AQ88" s="10">
        <f>(AR87+AR89)/2</f>
        <v>0.92589994819212196</v>
      </c>
      <c r="AR88" s="10"/>
      <c r="AS88" s="10">
        <f>(AT87+AT89)/2</f>
        <v>0.93363455217121594</v>
      </c>
      <c r="AT88" s="10"/>
      <c r="AU88" s="10">
        <f>(AV87+AV89)/2</f>
        <v>0.94504820533489153</v>
      </c>
      <c r="AV88" s="10"/>
      <c r="AW88" s="10">
        <f>(AX87+AX89)/2</f>
        <v>0.9601409378344985</v>
      </c>
      <c r="AX88" s="10"/>
      <c r="AY88" s="10">
        <f>(AZ87+AZ89)/2</f>
        <v>0.96050083723080459</v>
      </c>
      <c r="AZ88" s="10"/>
      <c r="BA88" s="10">
        <f>1-1/1.1^34</f>
        <v>0.96085748698779594</v>
      </c>
    </row>
    <row r="89" spans="1:53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>
        <f>(AK88+AK90)/2</f>
        <v>0.93199793127717812</v>
      </c>
      <c r="AK89" s="10"/>
      <c r="AL89" s="10">
        <f>(AM88+AM90)/2</f>
        <v>0.93392492176134012</v>
      </c>
      <c r="AM89" s="10"/>
      <c r="AN89" s="10">
        <f>(AO88+AO90)/2</f>
        <v>0.93715521810799873</v>
      </c>
      <c r="AO89" s="10"/>
      <c r="AP89" s="10">
        <f>(AQ88+AQ90)/2</f>
        <v>0.94188226408481868</v>
      </c>
      <c r="AQ89" s="10"/>
      <c r="AR89" s="10">
        <f>(AS88+AS90)/2</f>
        <v>0.94820387995992605</v>
      </c>
      <c r="AS89" s="10"/>
      <c r="AT89" s="10">
        <f>(AU88+AU90)/2</f>
        <v>0.95590334200197502</v>
      </c>
      <c r="AU89" s="10"/>
      <c r="AV89" s="10">
        <f>(AW88+AW90)/2</f>
        <v>0.9635997820720007</v>
      </c>
      <c r="AW89" s="10"/>
      <c r="AX89" s="10">
        <f>(AY88+AY90)/2</f>
        <v>0.96392845052895793</v>
      </c>
      <c r="AY89" s="10"/>
      <c r="AZ89" s="10">
        <f>(BA88+BA90)/2</f>
        <v>0.96425415134009462</v>
      </c>
      <c r="BA89" s="10"/>
    </row>
    <row r="90" spans="1:53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>
        <f>(AL89+AL91)/2</f>
        <v>0.9460143901419209</v>
      </c>
      <c r="AL90" s="10"/>
      <c r="AM90" s="10">
        <f>(AN89+AN91)/2</f>
        <v>0.94918299193372224</v>
      </c>
      <c r="AN90" s="10"/>
      <c r="AO90" s="10">
        <f>(AP89+AP91)/2</f>
        <v>0.95318331660507494</v>
      </c>
      <c r="AP90" s="10"/>
      <c r="AQ90" s="10">
        <f>(AR89+AR91)/2</f>
        <v>0.9578645799775154</v>
      </c>
      <c r="AR90" s="10"/>
      <c r="AS90" s="10">
        <f>(AT89+AT91)/2</f>
        <v>0.96277320774863617</v>
      </c>
      <c r="AT90" s="10"/>
      <c r="AU90" s="10">
        <f>(AV89+AV91)/2</f>
        <v>0.96675847866905851</v>
      </c>
      <c r="AV90" s="10"/>
      <c r="AW90" s="10">
        <f>(AX89+AX91)/2</f>
        <v>0.9670586263095029</v>
      </c>
      <c r="AX90" s="10"/>
      <c r="AY90" s="10">
        <f>(AZ89+AZ91)/2</f>
        <v>0.96735606382711126</v>
      </c>
      <c r="AZ90" s="10"/>
      <c r="BA90" s="10">
        <f>1-1/1.1^36</f>
        <v>0.96765081569239331</v>
      </c>
    </row>
    <row r="91" spans="1:53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>
        <f>(AM90+AM92)/2</f>
        <v>0.95810385852250157</v>
      </c>
      <c r="AM91" s="10"/>
      <c r="AN91" s="10">
        <f>(AO90+AO92)/2</f>
        <v>0.96121076575944575</v>
      </c>
      <c r="AO91" s="10"/>
      <c r="AP91" s="10">
        <f>(AQ90+AQ92)/2</f>
        <v>0.96448436912533109</v>
      </c>
      <c r="AQ91" s="10"/>
      <c r="AR91" s="10">
        <f>(AS90+AS92)/2</f>
        <v>0.96752527999510463</v>
      </c>
      <c r="AS91" s="10"/>
      <c r="AT91" s="10">
        <f>(AU90+AU92)/2</f>
        <v>0.96964307349529721</v>
      </c>
      <c r="AU91" s="10"/>
      <c r="AV91" s="10">
        <f>(AW90+AW92)/2</f>
        <v>0.96991717526611632</v>
      </c>
      <c r="AW91" s="10"/>
      <c r="AX91" s="10">
        <f>(AY90+AY92)/2</f>
        <v>0.97018880209004787</v>
      </c>
      <c r="AY91" s="10"/>
      <c r="AZ91" s="10">
        <f>(BA90+BA92)/2</f>
        <v>0.97045797631412778</v>
      </c>
      <c r="BA91" s="10"/>
    </row>
    <row r="92" spans="1:53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>
        <f>(AN91+AN93)/2</f>
        <v>0.9670247251112809</v>
      </c>
      <c r="AN92" s="10"/>
      <c r="AO92" s="10">
        <f>(AP91+AP93)/2</f>
        <v>0.96923821491381656</v>
      </c>
      <c r="AP92" s="10"/>
      <c r="AQ92" s="10">
        <f>(AR91+AR93)/2</f>
        <v>0.97110415827314667</v>
      </c>
      <c r="AR92" s="10"/>
      <c r="AS92" s="10">
        <f>(AT91+AT93)/2</f>
        <v>0.97227735224157308</v>
      </c>
      <c r="AT92" s="10"/>
      <c r="AU92" s="10">
        <f>(AV91+AV93)/2</f>
        <v>0.97252766832153603</v>
      </c>
      <c r="AV92" s="10"/>
      <c r="AW92" s="10">
        <f>(AX91+AX93)/2</f>
        <v>0.97277572422272973</v>
      </c>
      <c r="AX92" s="10"/>
      <c r="AY92" s="10">
        <f>(AZ91+AZ93)/2</f>
        <v>0.97302154035298449</v>
      </c>
      <c r="AZ92" s="10"/>
      <c r="BA92" s="10">
        <f>1-1/1.1^38</f>
        <v>0.97326513693586225</v>
      </c>
    </row>
    <row r="93" spans="1:53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>
        <f>(AO92+AO94)/2</f>
        <v>0.97283868446311605</v>
      </c>
      <c r="AO93" s="10"/>
      <c r="AP93" s="10">
        <f>(AQ92+AQ94)/2</f>
        <v>0.97399206070230204</v>
      </c>
      <c r="AQ93" s="10"/>
      <c r="AR93" s="10">
        <f>(AS92+AS94)/2</f>
        <v>0.97468303655118871</v>
      </c>
      <c r="AS93" s="10"/>
      <c r="AT93" s="10">
        <f>(AU92+AU94)/2</f>
        <v>0.97491163098784894</v>
      </c>
      <c r="AU93" s="10"/>
      <c r="AV93" s="10">
        <f>(AW92+AW94)/2</f>
        <v>0.97513816137695564</v>
      </c>
      <c r="AW93" s="10"/>
      <c r="AX93" s="10">
        <f>(AY92+AY94)/2</f>
        <v>0.97536264635541148</v>
      </c>
      <c r="AY93" s="10"/>
      <c r="AZ93" s="10">
        <f>(BA92+BA94)/2</f>
        <v>0.9755851043918411</v>
      </c>
      <c r="BA93" s="10"/>
    </row>
    <row r="94" spans="1:53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>
        <f>(AP93+AP95)/2</f>
        <v>0.97643915401241566</v>
      </c>
      <c r="AP94" s="10"/>
      <c r="AQ94" s="10">
        <f>(AR93+AR95)/2</f>
        <v>0.97687996313145742</v>
      </c>
      <c r="AR94" s="10"/>
      <c r="AS94" s="10">
        <f>(AT93+AT95)/2</f>
        <v>0.97708872086080423</v>
      </c>
      <c r="AT94" s="10"/>
      <c r="AU94" s="10">
        <f>(AV93+AV95)/2</f>
        <v>0.97729559365416196</v>
      </c>
      <c r="AV94" s="10"/>
      <c r="AW94" s="10">
        <f>(AX93+AX95)/2</f>
        <v>0.97750059853118154</v>
      </c>
      <c r="AX94" s="10"/>
      <c r="AY94" s="10">
        <f>(AZ93+AZ95)/2</f>
        <v>0.97770375235783835</v>
      </c>
      <c r="AZ94" s="10"/>
      <c r="BA94" s="10">
        <f>1-1/1.1^40</f>
        <v>0.97790507184782005</v>
      </c>
    </row>
    <row r="95" spans="1:53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>
        <f>(AQ94+AQ96)/2</f>
        <v>0.97888624732252927</v>
      </c>
      <c r="AQ95" s="10"/>
      <c r="AR95" s="10">
        <f>(AS94+AS96)/2</f>
        <v>0.97907688971172613</v>
      </c>
      <c r="AS95" s="10"/>
      <c r="AT95" s="10">
        <f>(AU94+AU96)/2</f>
        <v>0.97926581073375951</v>
      </c>
      <c r="AU95" s="10"/>
      <c r="AV95" s="10">
        <f>(AW94+AW96)/2</f>
        <v>0.97945302593136829</v>
      </c>
      <c r="AW95" s="10"/>
      <c r="AX95" s="10">
        <f>(AY94+AY96)/2</f>
        <v>0.97963855070695161</v>
      </c>
      <c r="AY95" s="10"/>
      <c r="AZ95" s="10">
        <f>(BA94+BA96)/2</f>
        <v>0.97982240032383561</v>
      </c>
      <c r="BA95" s="10"/>
    </row>
    <row r="96" spans="1:53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>
        <f>(AR95+AR97)/2</f>
        <v>0.98089253151360112</v>
      </c>
      <c r="AR96" s="10"/>
      <c r="AS96" s="10">
        <f>(AT95+AT97)/2</f>
        <v>0.98106505856264814</v>
      </c>
      <c r="AT96" s="10"/>
      <c r="AU96" s="10">
        <f>(AV95+AV97)/2</f>
        <v>0.98123602781335695</v>
      </c>
      <c r="AV96" s="10"/>
      <c r="AW96" s="10">
        <f>(AX95+AX97)/2</f>
        <v>0.98140545333155493</v>
      </c>
      <c r="AX96" s="10"/>
      <c r="AY96" s="10">
        <f>(AZ95+AZ97)/2</f>
        <v>0.98157334905606475</v>
      </c>
      <c r="AZ96" s="10"/>
      <c r="BA96" s="10">
        <f>1-1/1.1^42</f>
        <v>0.98173972879985127</v>
      </c>
    </row>
    <row r="97" spans="1:53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>
        <f>(AS96+AS98)/2</f>
        <v>0.98270817331547611</v>
      </c>
      <c r="AS97" s="10"/>
      <c r="AT97" s="10">
        <f>(AU96+AU98)/2</f>
        <v>0.98286430639153677</v>
      </c>
      <c r="AU97" s="10"/>
      <c r="AV97" s="10">
        <f>(AW96+AW98)/2</f>
        <v>0.9830190296953456</v>
      </c>
      <c r="AW97" s="10"/>
      <c r="AX97" s="10">
        <f>(AY96+AY98)/2</f>
        <v>0.98317235595615826</v>
      </c>
      <c r="AY97" s="10"/>
      <c r="AZ97" s="10">
        <f>(BA96+BA98)/2</f>
        <v>0.98332429778829389</v>
      </c>
      <c r="BA97" s="10"/>
    </row>
    <row r="98" spans="1:53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>
        <f>(AT97+AT99)/2</f>
        <v>0.98435128806830419</v>
      </c>
      <c r="AT98" s="10"/>
      <c r="AU98" s="10">
        <f>(AV97+AV99)/2</f>
        <v>0.98449258496971648</v>
      </c>
      <c r="AV98" s="10"/>
      <c r="AW98" s="10">
        <f>(AX97+AX99)/2</f>
        <v>0.98463260605913627</v>
      </c>
      <c r="AX98" s="10"/>
      <c r="AY98" s="10">
        <f>(AZ97+AZ99)/2</f>
        <v>0.98477136285625189</v>
      </c>
      <c r="AZ98" s="10"/>
      <c r="BA98" s="10">
        <f>1-1/1.1^44</f>
        <v>0.98490886677673661</v>
      </c>
    </row>
    <row r="99" spans="1:53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>
        <f>(AU98+AU100)/2</f>
        <v>0.9858382697450716</v>
      </c>
      <c r="AU99" s="10"/>
      <c r="AV99" s="10">
        <f>(AW98+AW100)/2</f>
        <v>0.98596614024408735</v>
      </c>
      <c r="AW99" s="10"/>
      <c r="AX99" s="10">
        <f>(AY98+AY100)/2</f>
        <v>0.98609285616211428</v>
      </c>
      <c r="AY99" s="10"/>
      <c r="AZ99" s="10">
        <f>(BA98+BA100)/2</f>
        <v>0.98621842792420988</v>
      </c>
      <c r="BA99" s="10"/>
    </row>
    <row r="100" spans="1:53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>
        <f>(AV99+AV101)/2</f>
        <v>0.98718395452042684</v>
      </c>
      <c r="AV100" s="10"/>
      <c r="AW100" s="10">
        <f>(AX99+AX101)/2</f>
        <v>0.98729967442903832</v>
      </c>
      <c r="AX100" s="10"/>
      <c r="AY100" s="10">
        <f>(AZ99+AZ101)/2</f>
        <v>0.98741434946797679</v>
      </c>
      <c r="AZ100" s="10"/>
      <c r="BA100" s="10">
        <f>1-1/1.1^46</f>
        <v>0.98752798907168315</v>
      </c>
    </row>
    <row r="101" spans="1:53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>
        <f>(AW100+AW102)/2</f>
        <v>0.98840176879676633</v>
      </c>
      <c r="AW101" s="10"/>
      <c r="AX101" s="10">
        <f>(AY100+AY102)/2</f>
        <v>0.98850649269596225</v>
      </c>
      <c r="AY101" s="10"/>
      <c r="AZ101" s="10">
        <f>(BA100+BA102)/2</f>
        <v>0.9886102710117437</v>
      </c>
      <c r="BA101" s="10"/>
    </row>
    <row r="102" spans="1:53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>
        <f>(AX101+AX103)/2</f>
        <v>0.98950386316449446</v>
      </c>
      <c r="AX102" s="10"/>
      <c r="AY102" s="10">
        <f>(AZ101+AZ103)/2</f>
        <v>0.9895986359239477</v>
      </c>
      <c r="AZ102" s="10"/>
      <c r="BA102" s="10">
        <f>1-1/1.1^48</f>
        <v>0.98969255295180425</v>
      </c>
    </row>
    <row r="103" spans="1:53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>
        <f>(AY102+AY104)/2</f>
        <v>0.99050123363302667</v>
      </c>
      <c r="AY103" s="10"/>
      <c r="AZ103" s="10">
        <f>(BA102+BA104)/2</f>
        <v>0.99058700083615181</v>
      </c>
      <c r="BA103" s="10"/>
    </row>
    <row r="104" spans="1:53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>
        <f>(AZ103+AZ105)/2</f>
        <v>0.99140383134210563</v>
      </c>
      <c r="AZ104" s="10"/>
      <c r="BA104" s="10">
        <f>1-1/1.1^50</f>
        <v>0.99148144872049937</v>
      </c>
    </row>
    <row r="105" spans="1:53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>
        <f>(BA104+BA106)/2</f>
        <v>0.99222066184805935</v>
      </c>
      <c r="BA105" s="10"/>
    </row>
    <row r="106" spans="1:53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>
        <f>1-1/1.1^52</f>
        <v>0.99295987497561933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F21D-A4AD-A341-8C2B-A5FB3CF7014A}">
  <dimension ref="A1:BA106"/>
  <sheetViews>
    <sheetView zoomScale="70" zoomScaleNormal="70" workbookViewId="0">
      <selection activeCell="A2" sqref="A2"/>
    </sheetView>
  </sheetViews>
  <sheetFormatPr baseColWidth="10" defaultColWidth="11" defaultRowHeight="16" x14ac:dyDescent="0.2"/>
  <cols>
    <col min="1" max="16384" width="11" style="3"/>
  </cols>
  <sheetData>
    <row r="1" spans="1:53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</row>
    <row r="2" spans="1:53" x14ac:dyDescent="0.2">
      <c r="A2" s="11" t="s">
        <v>63</v>
      </c>
      <c r="B2" s="11"/>
      <c r="C2" s="12"/>
      <c r="D2" s="12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>
        <v>0</v>
      </c>
    </row>
    <row r="3" spans="1:53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>
        <f>(BA2+BA4)/2</f>
        <v>0</v>
      </c>
      <c r="BA3" s="10"/>
    </row>
    <row r="4" spans="1:53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>
        <f>(AZ3+AZ5)/2</f>
        <v>0</v>
      </c>
      <c r="AZ4" s="10"/>
      <c r="BA4" s="10">
        <v>0</v>
      </c>
    </row>
    <row r="5" spans="1:53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>
        <f>(AY4+AY6)/2</f>
        <v>0</v>
      </c>
      <c r="AY5" s="10"/>
      <c r="AZ5" s="10">
        <f>(BA4+BA6)/2</f>
        <v>0</v>
      </c>
      <c r="BA5" s="10"/>
    </row>
    <row r="6" spans="1:53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>
        <f>(AX5+AX7)/2</f>
        <v>0</v>
      </c>
      <c r="AX6" s="10"/>
      <c r="AY6" s="10">
        <f>(AZ5+AZ7)/2</f>
        <v>0</v>
      </c>
      <c r="AZ6" s="10"/>
      <c r="BA6" s="10">
        <v>0</v>
      </c>
    </row>
    <row r="7" spans="1:53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>
        <f>(AW6+AW8)/2</f>
        <v>0</v>
      </c>
      <c r="AW7" s="10"/>
      <c r="AX7" s="10">
        <f>(AY6+AY8)/2</f>
        <v>0</v>
      </c>
      <c r="AY7" s="10"/>
      <c r="AZ7" s="10">
        <f>(BA6+BA8)/2</f>
        <v>0</v>
      </c>
      <c r="BA7" s="10"/>
    </row>
    <row r="8" spans="1:53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>
        <f>(AV7+AV9)/2</f>
        <v>0</v>
      </c>
      <c r="AV8" s="10"/>
      <c r="AW8" s="10">
        <f>(AX7+AX9)/2</f>
        <v>0</v>
      </c>
      <c r="AX8" s="10"/>
      <c r="AY8" s="10">
        <f>(AZ7+AZ9)/2</f>
        <v>0</v>
      </c>
      <c r="AZ8" s="10"/>
      <c r="BA8" s="10">
        <v>0</v>
      </c>
    </row>
    <row r="9" spans="1:53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>
        <f>(AU8+AU10)/2</f>
        <v>0</v>
      </c>
      <c r="AU9" s="10"/>
      <c r="AV9" s="10">
        <f>(AW8+AW10)/2</f>
        <v>0</v>
      </c>
      <c r="AW9" s="10"/>
      <c r="AX9" s="10">
        <f>(AY8+AY10)/2</f>
        <v>0</v>
      </c>
      <c r="AY9" s="10"/>
      <c r="AZ9" s="10">
        <f>(BA8+BA10)/2</f>
        <v>0</v>
      </c>
      <c r="BA9" s="10"/>
    </row>
    <row r="10" spans="1:53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>
        <f>(AT9+AT11)/2</f>
        <v>0</v>
      </c>
      <c r="AT10" s="10"/>
      <c r="AU10" s="10">
        <f>(AV9+AV11)/2</f>
        <v>0</v>
      </c>
      <c r="AV10" s="10"/>
      <c r="AW10" s="10">
        <f>(AX9+AX11)/2</f>
        <v>0</v>
      </c>
      <c r="AX10" s="10"/>
      <c r="AY10" s="10">
        <f>(AZ9+AZ11)/2</f>
        <v>0</v>
      </c>
      <c r="AZ10" s="10"/>
      <c r="BA10" s="10">
        <v>0</v>
      </c>
    </row>
    <row r="11" spans="1:53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>
        <f>(AS10+AS12)/2</f>
        <v>0</v>
      </c>
      <c r="AS11" s="10"/>
      <c r="AT11" s="10">
        <f>(AU10+AU12)/2</f>
        <v>0</v>
      </c>
      <c r="AU11" s="10"/>
      <c r="AV11" s="10">
        <f>(AW10+AW12)/2</f>
        <v>0</v>
      </c>
      <c r="AW11" s="10"/>
      <c r="AX11" s="10">
        <f>(AY10+AY12)/2</f>
        <v>0</v>
      </c>
      <c r="AY11" s="10"/>
      <c r="AZ11" s="10">
        <f>(BA10+BA12)/2</f>
        <v>0</v>
      </c>
      <c r="BA11" s="10"/>
    </row>
    <row r="12" spans="1:53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>
        <f>(AR11+AR13)/2</f>
        <v>0</v>
      </c>
      <c r="AR12" s="10"/>
      <c r="AS12" s="10">
        <f>(AT11+AT13)/2</f>
        <v>0</v>
      </c>
      <c r="AT12" s="10"/>
      <c r="AU12" s="10">
        <f>(AV11+AV13)/2</f>
        <v>0</v>
      </c>
      <c r="AV12" s="10"/>
      <c r="AW12" s="10">
        <f>(AX11+AX13)/2</f>
        <v>0</v>
      </c>
      <c r="AX12" s="10"/>
      <c r="AY12" s="10">
        <f>(AZ11+AZ13)/2</f>
        <v>0</v>
      </c>
      <c r="AZ12" s="10"/>
      <c r="BA12" s="10">
        <v>0</v>
      </c>
    </row>
    <row r="13" spans="1:53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>
        <f>(AQ12+AQ14)/2</f>
        <v>0</v>
      </c>
      <c r="AQ13" s="10"/>
      <c r="AR13" s="10">
        <f>(AS12+AS14)/2</f>
        <v>0</v>
      </c>
      <c r="AS13" s="10"/>
      <c r="AT13" s="10">
        <f>(AU12+AU14)/2</f>
        <v>0</v>
      </c>
      <c r="AU13" s="10"/>
      <c r="AV13" s="10">
        <f>(AW12+AW14)/2</f>
        <v>0</v>
      </c>
      <c r="AW13" s="10"/>
      <c r="AX13" s="10">
        <f>(AY12+AY14)/2</f>
        <v>0</v>
      </c>
      <c r="AY13" s="10"/>
      <c r="AZ13" s="10">
        <f>(BA12+BA14)/2</f>
        <v>0</v>
      </c>
      <c r="BA13" s="10"/>
    </row>
    <row r="14" spans="1:53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>
        <f>(AP13+AP15)/2</f>
        <v>0</v>
      </c>
      <c r="AP14" s="10"/>
      <c r="AQ14" s="10">
        <f>(AR13+AR15)/2</f>
        <v>0</v>
      </c>
      <c r="AR14" s="10"/>
      <c r="AS14" s="10">
        <f>(AT13+AT15)/2</f>
        <v>0</v>
      </c>
      <c r="AT14" s="10"/>
      <c r="AU14" s="10">
        <f>(AV13+AV15)/2</f>
        <v>0</v>
      </c>
      <c r="AV14" s="10"/>
      <c r="AW14" s="10">
        <f>(AX13+AX15)/2</f>
        <v>0</v>
      </c>
      <c r="AX14" s="10"/>
      <c r="AY14" s="10">
        <f>(AZ13+AZ15)/2</f>
        <v>0</v>
      </c>
      <c r="AZ14" s="10"/>
      <c r="BA14" s="10">
        <v>0</v>
      </c>
    </row>
    <row r="15" spans="1:53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>
        <f>(AO14+AO16)/2</f>
        <v>0</v>
      </c>
      <c r="AO15" s="10"/>
      <c r="AP15" s="10">
        <f>(AQ14+AQ16)/2</f>
        <v>0</v>
      </c>
      <c r="AQ15" s="10"/>
      <c r="AR15" s="10">
        <f>(AS14+AS16)/2</f>
        <v>0</v>
      </c>
      <c r="AS15" s="10"/>
      <c r="AT15" s="10">
        <f>(AU14+AU16)/2</f>
        <v>0</v>
      </c>
      <c r="AU15" s="10"/>
      <c r="AV15" s="10">
        <f>(AW14+AW16)/2</f>
        <v>0</v>
      </c>
      <c r="AW15" s="10"/>
      <c r="AX15" s="10">
        <f>(AY14+AY16)/2</f>
        <v>0</v>
      </c>
      <c r="AY15" s="10"/>
      <c r="AZ15" s="10">
        <f>(BA14+BA16)/2</f>
        <v>0</v>
      </c>
      <c r="BA15" s="10"/>
    </row>
    <row r="16" spans="1:53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>
        <f>(AN15+AN17)/2</f>
        <v>0</v>
      </c>
      <c r="AN16" s="10"/>
      <c r="AO16" s="10">
        <f>(AP15+AP17)/2</f>
        <v>0</v>
      </c>
      <c r="AP16" s="10"/>
      <c r="AQ16" s="10">
        <f>(AR15+AR17)/2</f>
        <v>0</v>
      </c>
      <c r="AR16" s="10"/>
      <c r="AS16" s="10">
        <f>(AT15+AT17)/2</f>
        <v>0</v>
      </c>
      <c r="AT16" s="10"/>
      <c r="AU16" s="10">
        <f>(AV15+AV17)/2</f>
        <v>0</v>
      </c>
      <c r="AV16" s="10"/>
      <c r="AW16" s="10">
        <f>(AX15+AX17)/2</f>
        <v>0</v>
      </c>
      <c r="AX16" s="10"/>
      <c r="AY16" s="10">
        <f>(AZ15+AZ17)/2</f>
        <v>0</v>
      </c>
      <c r="AZ16" s="10"/>
      <c r="BA16" s="10">
        <v>0</v>
      </c>
    </row>
    <row r="17" spans="1:53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>
        <f>(AM16+AM18)/2</f>
        <v>0</v>
      </c>
      <c r="AM17" s="10"/>
      <c r="AN17" s="10">
        <f>(AO16+AO18)/2</f>
        <v>0</v>
      </c>
      <c r="AO17" s="10"/>
      <c r="AP17" s="10">
        <f>(AQ16+AQ18)/2</f>
        <v>0</v>
      </c>
      <c r="AQ17" s="10"/>
      <c r="AR17" s="10">
        <f>(AS16+AS18)/2</f>
        <v>0</v>
      </c>
      <c r="AS17" s="10"/>
      <c r="AT17" s="10">
        <f>(AU16+AU18)/2</f>
        <v>0</v>
      </c>
      <c r="AU17" s="10"/>
      <c r="AV17" s="10">
        <f>(AW16+AW18)/2</f>
        <v>0</v>
      </c>
      <c r="AW17" s="10"/>
      <c r="AX17" s="10">
        <f>(AY16+AY18)/2</f>
        <v>0</v>
      </c>
      <c r="AY17" s="10"/>
      <c r="AZ17" s="10">
        <f>(BA16+BA18)/2</f>
        <v>0</v>
      </c>
      <c r="BA17" s="10"/>
    </row>
    <row r="18" spans="1:53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>
        <f>(AL17+AL19)/2</f>
        <v>0</v>
      </c>
      <c r="AL18" s="10"/>
      <c r="AM18" s="10">
        <f>(AN17+AN19)/2</f>
        <v>0</v>
      </c>
      <c r="AN18" s="10"/>
      <c r="AO18" s="10">
        <f>(AP17+AP19)/2</f>
        <v>0</v>
      </c>
      <c r="AP18" s="10"/>
      <c r="AQ18" s="10">
        <f>(AR17+AR19)/2</f>
        <v>0</v>
      </c>
      <c r="AR18" s="10"/>
      <c r="AS18" s="10">
        <f>(AT17+AT19)/2</f>
        <v>0</v>
      </c>
      <c r="AT18" s="10"/>
      <c r="AU18" s="10">
        <f>(AV17+AV19)/2</f>
        <v>0</v>
      </c>
      <c r="AV18" s="10"/>
      <c r="AW18" s="10">
        <f>(AX17+AX19)/2</f>
        <v>0</v>
      </c>
      <c r="AX18" s="10"/>
      <c r="AY18" s="10">
        <f>(AZ17+AZ19)/2</f>
        <v>0</v>
      </c>
      <c r="AZ18" s="10"/>
      <c r="BA18" s="10">
        <v>0</v>
      </c>
    </row>
    <row r="19" spans="1:53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>
        <f>(AK18+AK20)/2</f>
        <v>0</v>
      </c>
      <c r="AK19" s="10"/>
      <c r="AL19" s="10">
        <f>(AM18+AM20)/2</f>
        <v>0</v>
      </c>
      <c r="AM19" s="10"/>
      <c r="AN19" s="10">
        <f>(AO18+AO20)/2</f>
        <v>0</v>
      </c>
      <c r="AO19" s="10"/>
      <c r="AP19" s="10">
        <f>(AQ18+AQ20)/2</f>
        <v>0</v>
      </c>
      <c r="AQ19" s="10"/>
      <c r="AR19" s="10">
        <f>(AS18+AS20)/2</f>
        <v>0</v>
      </c>
      <c r="AS19" s="10"/>
      <c r="AT19" s="10">
        <f>(AU18+AU20)/2</f>
        <v>0</v>
      </c>
      <c r="AU19" s="10"/>
      <c r="AV19" s="10">
        <f>(AW18+AW20)/2</f>
        <v>0</v>
      </c>
      <c r="AW19" s="10"/>
      <c r="AX19" s="10">
        <f>(AY18+AY20)/2</f>
        <v>0</v>
      </c>
      <c r="AY19" s="10"/>
      <c r="AZ19" s="10">
        <f>(BA18+BA20)/2</f>
        <v>0</v>
      </c>
      <c r="BA19" s="10"/>
    </row>
    <row r="20" spans="1:53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>
        <f>(AJ19+AJ21)/2</f>
        <v>0</v>
      </c>
      <c r="AJ20" s="10"/>
      <c r="AK20" s="10">
        <f>(AL19+AL21)/2</f>
        <v>0</v>
      </c>
      <c r="AL20" s="10"/>
      <c r="AM20" s="10">
        <f>(AN19+AN21)/2</f>
        <v>0</v>
      </c>
      <c r="AN20" s="10"/>
      <c r="AO20" s="10">
        <f>(AP19+AP21)/2</f>
        <v>0</v>
      </c>
      <c r="AP20" s="10"/>
      <c r="AQ20" s="10">
        <f>(AR19+AR21)/2</f>
        <v>0</v>
      </c>
      <c r="AR20" s="10"/>
      <c r="AS20" s="10">
        <f>(AT19+AT21)/2</f>
        <v>0</v>
      </c>
      <c r="AT20" s="10"/>
      <c r="AU20" s="10">
        <f>(AV19+AV21)/2</f>
        <v>0</v>
      </c>
      <c r="AV20" s="10"/>
      <c r="AW20" s="10">
        <f>(AX19+AX21)/2</f>
        <v>0</v>
      </c>
      <c r="AX20" s="10"/>
      <c r="AY20" s="10">
        <f>(AZ19+AZ21)/2</f>
        <v>0</v>
      </c>
      <c r="AZ20" s="10"/>
      <c r="BA20" s="10">
        <v>0</v>
      </c>
    </row>
    <row r="21" spans="1:53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>
        <f>(AI20+AI22)/2</f>
        <v>0</v>
      </c>
      <c r="AI21" s="10"/>
      <c r="AJ21" s="10">
        <f>(AK20+AK22)/2</f>
        <v>0</v>
      </c>
      <c r="AK21" s="10"/>
      <c r="AL21" s="10">
        <f>(AM20+AM22)/2</f>
        <v>0</v>
      </c>
      <c r="AM21" s="10"/>
      <c r="AN21" s="10">
        <f>(AO20+AO22)/2</f>
        <v>0</v>
      </c>
      <c r="AO21" s="10"/>
      <c r="AP21" s="10">
        <f>(AQ20+AQ22)/2</f>
        <v>0</v>
      </c>
      <c r="AQ21" s="10"/>
      <c r="AR21" s="10">
        <f>(AS20+AS22)/2</f>
        <v>0</v>
      </c>
      <c r="AS21" s="10"/>
      <c r="AT21" s="10">
        <f>(AU20+AU22)/2</f>
        <v>0</v>
      </c>
      <c r="AU21" s="10"/>
      <c r="AV21" s="10">
        <f>(AW20+AW22)/2</f>
        <v>0</v>
      </c>
      <c r="AW21" s="10"/>
      <c r="AX21" s="10">
        <f>(AY20+AY22)/2</f>
        <v>0</v>
      </c>
      <c r="AY21" s="10"/>
      <c r="AZ21" s="10">
        <f>(BA20+BA22)/2</f>
        <v>0</v>
      </c>
      <c r="BA21" s="10"/>
    </row>
    <row r="22" spans="1:53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>
        <f>(AH21+AH23)/2</f>
        <v>0</v>
      </c>
      <c r="AH22" s="10"/>
      <c r="AI22" s="10">
        <f>(AJ21+AJ23)/2</f>
        <v>0</v>
      </c>
      <c r="AJ22" s="10"/>
      <c r="AK22" s="10">
        <f>(AL21+AL23)/2</f>
        <v>0</v>
      </c>
      <c r="AL22" s="10"/>
      <c r="AM22" s="10">
        <f>(AN21+AN23)/2</f>
        <v>0</v>
      </c>
      <c r="AN22" s="10"/>
      <c r="AO22" s="10">
        <f>(AP21+AP23)/2</f>
        <v>0</v>
      </c>
      <c r="AP22" s="10"/>
      <c r="AQ22" s="10">
        <f>(AR21+AR23)/2</f>
        <v>0</v>
      </c>
      <c r="AR22" s="10"/>
      <c r="AS22" s="10">
        <f>(AT21+AT23)/2</f>
        <v>0</v>
      </c>
      <c r="AT22" s="10"/>
      <c r="AU22" s="10">
        <f>(AV21+AV23)/2</f>
        <v>0</v>
      </c>
      <c r="AV22" s="10"/>
      <c r="AW22" s="10">
        <f>(AX21+AX23)/2</f>
        <v>0</v>
      </c>
      <c r="AX22" s="10"/>
      <c r="AY22" s="10">
        <f>(AZ21+AZ23)/2</f>
        <v>0</v>
      </c>
      <c r="AZ22" s="10"/>
      <c r="BA22" s="10">
        <v>0</v>
      </c>
    </row>
    <row r="23" spans="1:53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>
        <f>(AG22+AG24)/2</f>
        <v>0</v>
      </c>
      <c r="AG23" s="10"/>
      <c r="AH23" s="10">
        <f>(AI22+AI24)/2</f>
        <v>0</v>
      </c>
      <c r="AI23" s="10"/>
      <c r="AJ23" s="10">
        <f>(AK22+AK24)/2</f>
        <v>0</v>
      </c>
      <c r="AK23" s="10"/>
      <c r="AL23" s="10">
        <f>(AM22+AM24)/2</f>
        <v>0</v>
      </c>
      <c r="AM23" s="10"/>
      <c r="AN23" s="10">
        <f>(AO22+AO24)/2</f>
        <v>0</v>
      </c>
      <c r="AO23" s="10"/>
      <c r="AP23" s="10">
        <f>(AQ22+AQ24)/2</f>
        <v>0</v>
      </c>
      <c r="AQ23" s="10"/>
      <c r="AR23" s="10">
        <f>(AS22+AS24)/2</f>
        <v>0</v>
      </c>
      <c r="AS23" s="10"/>
      <c r="AT23" s="10">
        <f>(AU22+AU24)/2</f>
        <v>0</v>
      </c>
      <c r="AU23" s="10"/>
      <c r="AV23" s="10">
        <f>(AW22+AW24)/2</f>
        <v>0</v>
      </c>
      <c r="AW23" s="10"/>
      <c r="AX23" s="10">
        <f>(AY22+AY24)/2</f>
        <v>0</v>
      </c>
      <c r="AY23" s="10"/>
      <c r="AZ23" s="10">
        <f>(BA22+BA24)/2</f>
        <v>0</v>
      </c>
      <c r="BA23" s="10"/>
    </row>
    <row r="24" spans="1:53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>
        <f>(AF23+AF25)/2</f>
        <v>0</v>
      </c>
      <c r="AF24" s="10"/>
      <c r="AG24" s="10">
        <f>(AH23+AH25)/2</f>
        <v>0</v>
      </c>
      <c r="AH24" s="10"/>
      <c r="AI24" s="10">
        <f>(AJ23+AJ25)/2</f>
        <v>0</v>
      </c>
      <c r="AJ24" s="10"/>
      <c r="AK24" s="10">
        <f>(AL23+AL25)/2</f>
        <v>0</v>
      </c>
      <c r="AL24" s="10"/>
      <c r="AM24" s="10">
        <f>(AN23+AN25)/2</f>
        <v>0</v>
      </c>
      <c r="AN24" s="10"/>
      <c r="AO24" s="10">
        <f>(AP23+AP25)/2</f>
        <v>0</v>
      </c>
      <c r="AP24" s="10"/>
      <c r="AQ24" s="10">
        <f>(AR23+AR25)/2</f>
        <v>0</v>
      </c>
      <c r="AR24" s="10"/>
      <c r="AS24" s="10">
        <f>(AT23+AT25)/2</f>
        <v>0</v>
      </c>
      <c r="AT24" s="10"/>
      <c r="AU24" s="10">
        <f>(AV23+AV25)/2</f>
        <v>0</v>
      </c>
      <c r="AV24" s="10"/>
      <c r="AW24" s="10">
        <f>(AX23+AX25)/2</f>
        <v>0</v>
      </c>
      <c r="AX24" s="10"/>
      <c r="AY24" s="10">
        <f>(AZ23+AZ25)/2</f>
        <v>0</v>
      </c>
      <c r="AZ24" s="10"/>
      <c r="BA24" s="10">
        <v>0</v>
      </c>
    </row>
    <row r="25" spans="1:53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>
        <f>(AE24+AE26)/2</f>
        <v>0</v>
      </c>
      <c r="AE25" s="10"/>
      <c r="AF25" s="10">
        <f>(AG24+AG26)/2</f>
        <v>0</v>
      </c>
      <c r="AG25" s="10"/>
      <c r="AH25" s="10">
        <f>(AI24+AI26)/2</f>
        <v>0</v>
      </c>
      <c r="AI25" s="10"/>
      <c r="AJ25" s="10">
        <f>(AK24+AK26)/2</f>
        <v>0</v>
      </c>
      <c r="AK25" s="10"/>
      <c r="AL25" s="10">
        <f>(AM24+AM26)/2</f>
        <v>0</v>
      </c>
      <c r="AM25" s="10"/>
      <c r="AN25" s="10">
        <f>(AO24+AO26)/2</f>
        <v>0</v>
      </c>
      <c r="AO25" s="10"/>
      <c r="AP25" s="10">
        <f>(AQ24+AQ26)/2</f>
        <v>0</v>
      </c>
      <c r="AQ25" s="10"/>
      <c r="AR25" s="10">
        <f>(AS24+AS26)/2</f>
        <v>0</v>
      </c>
      <c r="AS25" s="10"/>
      <c r="AT25" s="10">
        <f>(AU24+AU26)/2</f>
        <v>0</v>
      </c>
      <c r="AU25" s="10"/>
      <c r="AV25" s="10">
        <f>(AW24+AW26)/2</f>
        <v>0</v>
      </c>
      <c r="AW25" s="10"/>
      <c r="AX25" s="10">
        <f>(AY24+AY26)/2</f>
        <v>0</v>
      </c>
      <c r="AY25" s="10"/>
      <c r="AZ25" s="10">
        <f>(BA24+BA26)/2</f>
        <v>0</v>
      </c>
      <c r="BA25" s="10"/>
    </row>
    <row r="26" spans="1:53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>
        <f>(AD25+AD27)/2</f>
        <v>0</v>
      </c>
      <c r="AD26" s="10"/>
      <c r="AE26" s="10">
        <f>(AF25+AF27)/2</f>
        <v>0</v>
      </c>
      <c r="AF26" s="10"/>
      <c r="AG26" s="10">
        <f>(AH25+AH27)/2</f>
        <v>0</v>
      </c>
      <c r="AH26" s="10"/>
      <c r="AI26" s="10">
        <f>(AJ25+AJ27)/2</f>
        <v>0</v>
      </c>
      <c r="AJ26" s="10"/>
      <c r="AK26" s="10">
        <f>(AL25+AL27)/2</f>
        <v>0</v>
      </c>
      <c r="AL26" s="10"/>
      <c r="AM26" s="10">
        <f>(AN25+AN27)/2</f>
        <v>0</v>
      </c>
      <c r="AN26" s="10"/>
      <c r="AO26" s="10">
        <f>(AP25+AP27)/2</f>
        <v>0</v>
      </c>
      <c r="AP26" s="10"/>
      <c r="AQ26" s="10">
        <f>(AR25+AR27)/2</f>
        <v>0</v>
      </c>
      <c r="AR26" s="10"/>
      <c r="AS26" s="10">
        <f>(AT25+AT27)/2</f>
        <v>0</v>
      </c>
      <c r="AT26" s="10"/>
      <c r="AU26" s="10">
        <f>(AV25+AV27)/2</f>
        <v>0</v>
      </c>
      <c r="AV26" s="10"/>
      <c r="AW26" s="10">
        <f>(AX25+AX27)/2</f>
        <v>0</v>
      </c>
      <c r="AX26" s="10"/>
      <c r="AY26" s="10">
        <f>(AZ25+AZ27)/2</f>
        <v>0</v>
      </c>
      <c r="AZ26" s="10"/>
      <c r="BA26" s="10">
        <v>0</v>
      </c>
    </row>
    <row r="27" spans="1:53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>
        <f>(AC26+AC28)/2</f>
        <v>0</v>
      </c>
      <c r="AC27" s="10"/>
      <c r="AD27" s="10">
        <f>(AE26+AE28)/2</f>
        <v>0</v>
      </c>
      <c r="AE27" s="10"/>
      <c r="AF27" s="10">
        <f>(AG26+AG28)/2</f>
        <v>0</v>
      </c>
      <c r="AG27" s="10"/>
      <c r="AH27" s="10">
        <f>(AI26+AI28)/2</f>
        <v>0</v>
      </c>
      <c r="AI27" s="10"/>
      <c r="AJ27" s="10">
        <f>(AK26+AK28)/2</f>
        <v>0</v>
      </c>
      <c r="AK27" s="10"/>
      <c r="AL27" s="10">
        <f>(AM26+AM28)/2</f>
        <v>0</v>
      </c>
      <c r="AM27" s="10"/>
      <c r="AN27" s="10">
        <f>(AO26+AO28)/2</f>
        <v>0</v>
      </c>
      <c r="AO27" s="10"/>
      <c r="AP27" s="10">
        <f>(AQ26+AQ28)/2</f>
        <v>0</v>
      </c>
      <c r="AQ27" s="10"/>
      <c r="AR27" s="10">
        <f>(AS26+AS28)/2</f>
        <v>0</v>
      </c>
      <c r="AS27" s="10"/>
      <c r="AT27" s="10">
        <f>(AU26+AU28)/2</f>
        <v>0</v>
      </c>
      <c r="AU27" s="10"/>
      <c r="AV27" s="10">
        <f>(AW26+AW28)/2</f>
        <v>0</v>
      </c>
      <c r="AW27" s="10"/>
      <c r="AX27" s="10">
        <f>(AY26+AY28)/2</f>
        <v>0</v>
      </c>
      <c r="AY27" s="10"/>
      <c r="AZ27" s="10">
        <f>(BA26+BA28)/2</f>
        <v>0</v>
      </c>
      <c r="BA27" s="10"/>
    </row>
    <row r="28" spans="1:53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>
        <f>(AB27+AB29)/2</f>
        <v>0</v>
      </c>
      <c r="AB28" s="10"/>
      <c r="AC28" s="10">
        <f>(AD27+AD29)/2</f>
        <v>0</v>
      </c>
      <c r="AD28" s="10"/>
      <c r="AE28" s="10">
        <f>(AF27+AF29)/2</f>
        <v>0</v>
      </c>
      <c r="AF28" s="10"/>
      <c r="AG28" s="10">
        <f>(AH27+AH29)/2</f>
        <v>0</v>
      </c>
      <c r="AH28" s="10"/>
      <c r="AI28" s="10">
        <f>(AJ27+AJ29)/2</f>
        <v>0</v>
      </c>
      <c r="AJ28" s="10"/>
      <c r="AK28" s="10">
        <f>(AL27+AL29)/2</f>
        <v>0</v>
      </c>
      <c r="AL28" s="10"/>
      <c r="AM28" s="10">
        <f>(AN27+AN29)/2</f>
        <v>0</v>
      </c>
      <c r="AN28" s="10"/>
      <c r="AO28" s="10">
        <f>(AP27+AP29)/2</f>
        <v>0</v>
      </c>
      <c r="AP28" s="10"/>
      <c r="AQ28" s="10">
        <f>(AR27+AR29)/2</f>
        <v>0</v>
      </c>
      <c r="AR28" s="10"/>
      <c r="AS28" s="10">
        <f>(AT27+AT29)/2</f>
        <v>0</v>
      </c>
      <c r="AT28" s="10"/>
      <c r="AU28" s="10">
        <f>(AV27+AV29)/2</f>
        <v>0</v>
      </c>
      <c r="AV28" s="10"/>
      <c r="AW28" s="10">
        <f>(AX27+AX29)/2</f>
        <v>0</v>
      </c>
      <c r="AX28" s="10"/>
      <c r="AY28" s="10">
        <f>(AZ27+AZ29)/2</f>
        <v>0</v>
      </c>
      <c r="AZ28" s="10"/>
      <c r="BA28" s="10">
        <v>0</v>
      </c>
    </row>
    <row r="29" spans="1:53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>
        <f>(AA28+AA30)/2</f>
        <v>1.293075971366946E-9</v>
      </c>
      <c r="AA29" s="10"/>
      <c r="AB29" s="10">
        <f>(AC28+AC30)/2</f>
        <v>0</v>
      </c>
      <c r="AC29" s="10"/>
      <c r="AD29" s="10">
        <f>(AE28+AE30)/2</f>
        <v>0</v>
      </c>
      <c r="AE29" s="10"/>
      <c r="AF29" s="10">
        <f>(AG28+AG30)/2</f>
        <v>0</v>
      </c>
      <c r="AG29" s="10"/>
      <c r="AH29" s="10">
        <f>(AI28+AI30)/2</f>
        <v>0</v>
      </c>
      <c r="AI29" s="10"/>
      <c r="AJ29" s="10">
        <f>(AK28+AK30)/2</f>
        <v>0</v>
      </c>
      <c r="AK29" s="10"/>
      <c r="AL29" s="10">
        <f>(AM28+AM30)/2</f>
        <v>0</v>
      </c>
      <c r="AM29" s="10"/>
      <c r="AN29" s="10">
        <f>(AO28+AO30)/2</f>
        <v>0</v>
      </c>
      <c r="AO29" s="10"/>
      <c r="AP29" s="10">
        <f>(AQ28+AQ30)/2</f>
        <v>0</v>
      </c>
      <c r="AQ29" s="10"/>
      <c r="AR29" s="10">
        <f>(AS28+AS30)/2</f>
        <v>0</v>
      </c>
      <c r="AS29" s="10"/>
      <c r="AT29" s="13">
        <f>(AU28+AU30)/2</f>
        <v>0</v>
      </c>
      <c r="AU29" s="13"/>
      <c r="AV29" s="13">
        <f>(AW28+AW30)/2</f>
        <v>0</v>
      </c>
      <c r="AW29" s="13"/>
      <c r="AX29" s="13">
        <f>(AY28+AY30)/2</f>
        <v>0</v>
      </c>
      <c r="AY29" s="13"/>
      <c r="AZ29" s="13">
        <f>(BA28+BA30)/2</f>
        <v>0</v>
      </c>
      <c r="BA29" s="10"/>
    </row>
    <row r="30" spans="1:53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>
        <f>(Z29+Z31)/2</f>
        <v>1.9283930498608711E-8</v>
      </c>
      <c r="Z30" s="10"/>
      <c r="AA30" s="10">
        <f>(AB29+AB31)/2</f>
        <v>2.5861519427338921E-9</v>
      </c>
      <c r="AB30" s="10"/>
      <c r="AC30" s="10">
        <f>(AD29+AD31)/2</f>
        <v>0</v>
      </c>
      <c r="AD30" s="10"/>
      <c r="AE30" s="10">
        <f>(AF29+AF31)/2</f>
        <v>0</v>
      </c>
      <c r="AF30" s="10"/>
      <c r="AG30" s="10">
        <f>(AH29+AH31)/2</f>
        <v>0</v>
      </c>
      <c r="AH30" s="10"/>
      <c r="AI30" s="10">
        <f>(AJ29+AJ31)/2</f>
        <v>0</v>
      </c>
      <c r="AJ30" s="10"/>
      <c r="AK30" s="10">
        <f>(AL29+AL31)/2</f>
        <v>0</v>
      </c>
      <c r="AL30" s="10"/>
      <c r="AM30" s="10">
        <f>(AN29+AN31)/2</f>
        <v>0</v>
      </c>
      <c r="AN30" s="10"/>
      <c r="AO30" s="10">
        <f>(AP29+AP31)/2</f>
        <v>0</v>
      </c>
      <c r="AP30" s="10"/>
      <c r="AQ30" s="10">
        <f>(AR29+AR31)/2</f>
        <v>0</v>
      </c>
      <c r="AR30" s="10"/>
      <c r="AS30" s="10">
        <f>(AT29+AT31)/2</f>
        <v>0</v>
      </c>
      <c r="AT30" s="13"/>
      <c r="AU30" s="13">
        <f>(AV29+AV31)/2</f>
        <v>0</v>
      </c>
      <c r="AV30" s="13"/>
      <c r="AW30" s="13">
        <f>(AX29+AX31)/2</f>
        <v>0</v>
      </c>
      <c r="AX30" s="13"/>
      <c r="AY30" s="13">
        <f>(AZ29+AZ31)/2</f>
        <v>0</v>
      </c>
      <c r="AZ30" s="13"/>
      <c r="BA30" s="10">
        <v>0</v>
      </c>
    </row>
    <row r="31" spans="1:53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>
        <f>(Y30+Y32)/2</f>
        <v>1.5058267562891493E-7</v>
      </c>
      <c r="Y31" s="10"/>
      <c r="Z31" s="10">
        <f>(AA30+AA32)/2</f>
        <v>3.7274785025850475E-8</v>
      </c>
      <c r="AA31" s="10"/>
      <c r="AB31" s="10">
        <f>(AC30+AC32)/2</f>
        <v>5.1723038854677841E-9</v>
      </c>
      <c r="AC31" s="10"/>
      <c r="AD31" s="10">
        <f>(AE30+AE32)/2</f>
        <v>0</v>
      </c>
      <c r="AE31" s="10"/>
      <c r="AF31" s="10">
        <f>(AG30+AG32)/2</f>
        <v>0</v>
      </c>
      <c r="AG31" s="10"/>
      <c r="AH31" s="10">
        <f>(AI30+AI32)/2</f>
        <v>0</v>
      </c>
      <c r="AI31" s="10"/>
      <c r="AJ31" s="10">
        <f>(AK30+AK32)/2</f>
        <v>0</v>
      </c>
      <c r="AK31" s="10"/>
      <c r="AL31" s="10">
        <f>(AM30+AM32)/2</f>
        <v>0</v>
      </c>
      <c r="AM31" s="10"/>
      <c r="AN31" s="10">
        <f>(AO30+AO32)/2</f>
        <v>0</v>
      </c>
      <c r="AO31" s="10"/>
      <c r="AP31" s="10">
        <f>(AQ30+AQ32)/2</f>
        <v>0</v>
      </c>
      <c r="AQ31" s="10"/>
      <c r="AR31" s="10">
        <f>(AS30+AS32)/2</f>
        <v>0</v>
      </c>
      <c r="AS31" s="10"/>
      <c r="AT31" s="10">
        <f>(AU30+AU32)/2</f>
        <v>0</v>
      </c>
      <c r="AU31" s="10"/>
      <c r="AV31" s="10">
        <f>(AW30+AW32)/2</f>
        <v>0</v>
      </c>
      <c r="AW31" s="10"/>
      <c r="AX31" s="10">
        <f>(AY30+AY32)/2</f>
        <v>0</v>
      </c>
      <c r="AY31" s="10"/>
      <c r="AZ31" s="10">
        <f>(BA30+BA32)/2</f>
        <v>0</v>
      </c>
      <c r="BA31" s="10"/>
    </row>
    <row r="32" spans="1:53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>
        <f>(X31+X33)/2</f>
        <v>8.1854723889428692E-7</v>
      </c>
      <c r="X32" s="10"/>
      <c r="Y32" s="10">
        <f>(Z31+Z33)/2</f>
        <v>2.8188142075922114E-7</v>
      </c>
      <c r="Z32" s="10"/>
      <c r="AA32" s="10">
        <f>(AB31+AB33)/2</f>
        <v>7.1963418108967058E-8</v>
      </c>
      <c r="AB32" s="10"/>
      <c r="AC32" s="10">
        <f>(AD31+AD33)/2</f>
        <v>1.0344607770935568E-8</v>
      </c>
      <c r="AD32" s="10"/>
      <c r="AE32" s="10">
        <f>(AF31+AF33)/2</f>
        <v>0</v>
      </c>
      <c r="AF32" s="10"/>
      <c r="AG32" s="10">
        <f>(AH31+AH33)/2</f>
        <v>0</v>
      </c>
      <c r="AH32" s="10"/>
      <c r="AI32" s="10">
        <f>(AJ31+AJ33)/2</f>
        <v>0</v>
      </c>
      <c r="AJ32" s="10"/>
      <c r="AK32" s="10">
        <f>(AL31+AL33)/2</f>
        <v>0</v>
      </c>
      <c r="AL32" s="10"/>
      <c r="AM32" s="10">
        <f>(AN31+AN33)/2</f>
        <v>0</v>
      </c>
      <c r="AN32" s="10"/>
      <c r="AO32" s="10">
        <f>(AP31+AP33)/2</f>
        <v>0</v>
      </c>
      <c r="AP32" s="10"/>
      <c r="AQ32" s="10">
        <f>(AR31+AR33)/2</f>
        <v>0</v>
      </c>
      <c r="AR32" s="10"/>
      <c r="AS32" s="10">
        <f>(AT31+AT33)/2</f>
        <v>0</v>
      </c>
      <c r="AT32" s="10"/>
      <c r="AU32" s="10">
        <f>(AV31+AV33)/2</f>
        <v>0</v>
      </c>
      <c r="AV32" s="10"/>
      <c r="AW32" s="10">
        <f>(AX31+AX33)/2</f>
        <v>0</v>
      </c>
      <c r="AX32" s="10"/>
      <c r="AY32" s="10">
        <f>(AZ31+AZ33)/2</f>
        <v>0</v>
      </c>
      <c r="AZ32" s="10"/>
      <c r="BA32" s="10">
        <v>0</v>
      </c>
    </row>
    <row r="33" spans="1:53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>
        <f>(W32+W34)/2</f>
        <v>3.475209760732656E-6</v>
      </c>
      <c r="W33" s="10"/>
      <c r="X33" s="10">
        <f>(Y32+Y34)/2</f>
        <v>1.4865118021596588E-6</v>
      </c>
      <c r="Y33" s="10"/>
      <c r="Z33" s="10">
        <f>(AA32+AA34)/2</f>
        <v>5.2648805649259184E-7</v>
      </c>
      <c r="AA33" s="10"/>
      <c r="AB33" s="10">
        <f>(AC32+AC34)/2</f>
        <v>1.3875453233246633E-7</v>
      </c>
      <c r="AC33" s="10"/>
      <c r="AD33" s="10">
        <f>(AE32+AE34)/2</f>
        <v>2.0689215541871137E-8</v>
      </c>
      <c r="AE33" s="10"/>
      <c r="AF33" s="10">
        <f>(AG32+AG34)/2</f>
        <v>0</v>
      </c>
      <c r="AG33" s="10"/>
      <c r="AH33" s="10">
        <f>(AI32+AI34)/2</f>
        <v>0</v>
      </c>
      <c r="AI33" s="10"/>
      <c r="AJ33" s="10">
        <f>(AK32+AK34)/2</f>
        <v>0</v>
      </c>
      <c r="AK33" s="10"/>
      <c r="AL33" s="10">
        <f>(AM32+AM34)/2</f>
        <v>0</v>
      </c>
      <c r="AM33" s="10"/>
      <c r="AN33" s="10">
        <f>(AO32+AO34)/2</f>
        <v>0</v>
      </c>
      <c r="AO33" s="10"/>
      <c r="AP33" s="10">
        <f>(AQ32+AQ34)/2</f>
        <v>0</v>
      </c>
      <c r="AQ33" s="10"/>
      <c r="AR33" s="10">
        <f>(AS32+AS34)/2</f>
        <v>0</v>
      </c>
      <c r="AS33" s="10"/>
      <c r="AT33" s="10">
        <f>(AU32+AU34)/2</f>
        <v>0</v>
      </c>
      <c r="AU33" s="10"/>
      <c r="AV33" s="10">
        <f>(AW32+AW34)/2</f>
        <v>0</v>
      </c>
      <c r="AW33" s="10"/>
      <c r="AX33" s="10">
        <f>(AY32+AY34)/2</f>
        <v>0</v>
      </c>
      <c r="AY33" s="10"/>
      <c r="AZ33" s="10">
        <f>(BA32+BA34)/2</f>
        <v>0</v>
      </c>
      <c r="BA33" s="10"/>
    </row>
    <row r="34" spans="1:53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>
        <f>(V33+V35)/2</f>
        <v>1.2261694214016644E-5</v>
      </c>
      <c r="V34" s="10"/>
      <c r="W34" s="10">
        <f>(X33+X35)/2</f>
        <v>6.1318722825710253E-6</v>
      </c>
      <c r="X34" s="10"/>
      <c r="Y34" s="10">
        <f>(Z33+Z35)/2</f>
        <v>2.6911421835600965E-6</v>
      </c>
      <c r="Z34" s="10"/>
      <c r="AA34" s="10">
        <f>(AB33+AB35)/2</f>
        <v>9.8101269487621673E-7</v>
      </c>
      <c r="AB34" s="10"/>
      <c r="AC34" s="10">
        <f>(AD33+AD35)/2</f>
        <v>2.671644568939971E-7</v>
      </c>
      <c r="AD34" s="10"/>
      <c r="AE34" s="10">
        <f>(AF33+AF35)/2</f>
        <v>4.1378431083742273E-8</v>
      </c>
      <c r="AF34" s="10"/>
      <c r="AG34" s="10">
        <f>(AH33+AH35)/2</f>
        <v>0</v>
      </c>
      <c r="AH34" s="10"/>
      <c r="AI34" s="10">
        <f>(AJ33+AJ35)/2</f>
        <v>0</v>
      </c>
      <c r="AJ34" s="10"/>
      <c r="AK34" s="10">
        <f>(AL33+AL35)/2</f>
        <v>0</v>
      </c>
      <c r="AL34" s="10"/>
      <c r="AM34" s="10">
        <f>(AN33+AN35)/2</f>
        <v>0</v>
      </c>
      <c r="AN34" s="10"/>
      <c r="AO34" s="10">
        <f>(AP33+AP35)/2</f>
        <v>0</v>
      </c>
      <c r="AP34" s="10"/>
      <c r="AQ34" s="10">
        <f>(AR33+AR35)/2</f>
        <v>0</v>
      </c>
      <c r="AR34" s="10"/>
      <c r="AS34" s="10">
        <f>(AT33+AT35)/2</f>
        <v>0</v>
      </c>
      <c r="AT34" s="10"/>
      <c r="AU34" s="10">
        <f>(AV33+AV35)/2</f>
        <v>0</v>
      </c>
      <c r="AV34" s="10"/>
      <c r="AW34" s="10">
        <f>(AX33+AX35)/2</f>
        <v>0</v>
      </c>
      <c r="AX34" s="10"/>
      <c r="AY34" s="10">
        <f>(AZ33+AZ35)/2</f>
        <v>0</v>
      </c>
      <c r="AZ34" s="10"/>
      <c r="BA34" s="10">
        <v>0</v>
      </c>
    </row>
    <row r="35" spans="1:53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>
        <f>(U34+U36)/2</f>
        <v>3.7370940574739178E-5</v>
      </c>
      <c r="U35" s="10"/>
      <c r="V35" s="10">
        <f>(W34+W36)/2</f>
        <v>2.1048178667300632E-5</v>
      </c>
      <c r="W35" s="10"/>
      <c r="X35" s="10">
        <f>(Y34+Y36)/2</f>
        <v>1.0777232762982391E-5</v>
      </c>
      <c r="Y35" s="10"/>
      <c r="Z35" s="10">
        <f>(AA34+AA36)/2</f>
        <v>4.8557963106276011E-6</v>
      </c>
      <c r="AA35" s="10"/>
      <c r="AB35" s="10">
        <f>(AC34+AC36)/2</f>
        <v>1.823270857419967E-6</v>
      </c>
      <c r="AC35" s="10"/>
      <c r="AD35" s="10">
        <f>(AE34+AE36)/2</f>
        <v>5.1363969824612305E-7</v>
      </c>
      <c r="AE35" s="10"/>
      <c r="AF35" s="10">
        <f>(AG34+AG36)/2</f>
        <v>8.2756862167484546E-8</v>
      </c>
      <c r="AG35" s="10"/>
      <c r="AH35" s="10">
        <f>(AI34+AI36)/2</f>
        <v>0</v>
      </c>
      <c r="AI35" s="10"/>
      <c r="AJ35" s="10">
        <f>(AK34+AK36)/2</f>
        <v>0</v>
      </c>
      <c r="AK35" s="10"/>
      <c r="AL35" s="10">
        <f>(AM34+AM36)/2</f>
        <v>0</v>
      </c>
      <c r="AM35" s="10"/>
      <c r="AN35" s="10">
        <f>(AO34+AO36)/2</f>
        <v>0</v>
      </c>
      <c r="AO35" s="10"/>
      <c r="AP35" s="10">
        <f>(AQ34+AQ36)/2</f>
        <v>0</v>
      </c>
      <c r="AQ35" s="10"/>
      <c r="AR35" s="10">
        <f>(AS34+AS36)/2</f>
        <v>0</v>
      </c>
      <c r="AS35" s="10"/>
      <c r="AT35" s="10">
        <f>(AU34+AU36)/2</f>
        <v>0</v>
      </c>
      <c r="AU35" s="10"/>
      <c r="AV35" s="10">
        <f>(AW34+AW36)/2</f>
        <v>0</v>
      </c>
      <c r="AW35" s="10"/>
      <c r="AX35" s="10">
        <f>(AY34+AY36)/2</f>
        <v>0</v>
      </c>
      <c r="AY35" s="10"/>
      <c r="AZ35" s="10">
        <f>(BA34+BA36)/2</f>
        <v>0</v>
      </c>
      <c r="BA35" s="10"/>
    </row>
    <row r="36" spans="1:53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>
        <f>(T35+T37)/2</f>
        <v>1.0100362811233535E-4</v>
      </c>
      <c r="T36" s="10"/>
      <c r="U36" s="10">
        <f>(V35+V37)/2</f>
        <v>6.248018693546171E-5</v>
      </c>
      <c r="V36" s="10"/>
      <c r="W36" s="10">
        <f>(X35+X37)/2</f>
        <v>3.5964485052030242E-5</v>
      </c>
      <c r="X36" s="10"/>
      <c r="Y36" s="10">
        <f>(Z35+Z37)/2</f>
        <v>1.8863323342404686E-5</v>
      </c>
      <c r="Z36" s="10"/>
      <c r="AA36" s="10">
        <f>(AB35+AB37)/2</f>
        <v>8.7305799263789855E-6</v>
      </c>
      <c r="AB36" s="10"/>
      <c r="AC36" s="10">
        <f>(AD35+AD37)/2</f>
        <v>3.3793772579459369E-6</v>
      </c>
      <c r="AD36" s="10"/>
      <c r="AE36" s="10">
        <f>(AF35+AF37)/2</f>
        <v>9.8590096540850383E-7</v>
      </c>
      <c r="AF36" s="10"/>
      <c r="AG36" s="10">
        <f>(AH35+AH37)/2</f>
        <v>1.6551372433496909E-7</v>
      </c>
      <c r="AH36" s="10"/>
      <c r="AI36" s="10">
        <f>(AJ35+AJ37)/2</f>
        <v>0</v>
      </c>
      <c r="AJ36" s="10"/>
      <c r="AK36" s="10">
        <f>(AL35+AL37)/2</f>
        <v>0</v>
      </c>
      <c r="AL36" s="10"/>
      <c r="AM36" s="10">
        <f>(AN35+AN37)/2</f>
        <v>0</v>
      </c>
      <c r="AN36" s="10"/>
      <c r="AO36" s="10">
        <f>(AP35+AP37)/2</f>
        <v>0</v>
      </c>
      <c r="AP36" s="10"/>
      <c r="AQ36" s="10">
        <f>(AR35+AR37)/2</f>
        <v>0</v>
      </c>
      <c r="AR36" s="10"/>
      <c r="AS36" s="10">
        <f>(AT35+AT37)/2</f>
        <v>0</v>
      </c>
      <c r="AT36" s="10"/>
      <c r="AU36" s="10">
        <f>(AV35+AV37)/2</f>
        <v>0</v>
      </c>
      <c r="AV36" s="10"/>
      <c r="AW36" s="10">
        <f>(AX35+AX37)/2</f>
        <v>0</v>
      </c>
      <c r="AX36" s="10"/>
      <c r="AY36" s="10">
        <f>(AZ35+AZ37)/2</f>
        <v>0</v>
      </c>
      <c r="AZ36" s="10"/>
      <c r="BA36" s="10">
        <v>0</v>
      </c>
    </row>
    <row r="37" spans="1:53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>
        <f>(S36+S38)/2</f>
        <v>2.4671493263810394E-4</v>
      </c>
      <c r="S37" s="10"/>
      <c r="T37" s="10">
        <f>(U36+U38)/2</f>
        <v>1.646363156499315E-4</v>
      </c>
      <c r="U37" s="10"/>
      <c r="V37" s="10">
        <f>(W36+W38)/2</f>
        <v>1.0391219520362279E-4</v>
      </c>
      <c r="W37" s="10"/>
      <c r="X37" s="10">
        <f>(Y36+Y38)/2</f>
        <v>6.1151737341078098E-5</v>
      </c>
      <c r="Y37" s="10"/>
      <c r="Z37" s="10">
        <f>(AA36+AA38)/2</f>
        <v>3.2870850374181772E-5</v>
      </c>
      <c r="AA37" s="10"/>
      <c r="AB37" s="10">
        <f>(AC36+AC38)/2</f>
        <v>1.5637888995338003E-5</v>
      </c>
      <c r="AC37" s="10"/>
      <c r="AD37" s="10">
        <f>(AE36+AE38)/2</f>
        <v>6.2451148176457512E-6</v>
      </c>
      <c r="AE37" s="10"/>
      <c r="AF37" s="10">
        <f>(AG36+AG38)/2</f>
        <v>1.8890450686495233E-6</v>
      </c>
      <c r="AG37" s="10"/>
      <c r="AH37" s="10">
        <f>(AI36+AI38)/2</f>
        <v>3.3102744866993818E-7</v>
      </c>
      <c r="AI37" s="10"/>
      <c r="AJ37" s="10">
        <f>(AK36+AK38)/2</f>
        <v>0</v>
      </c>
      <c r="AK37" s="10"/>
      <c r="AL37" s="10">
        <f>(AM36+AM38)/2</f>
        <v>0</v>
      </c>
      <c r="AM37" s="10"/>
      <c r="AN37" s="10">
        <f>(AO36+AO38)/2</f>
        <v>0</v>
      </c>
      <c r="AO37" s="10"/>
      <c r="AP37" s="10">
        <f>(AQ36+AQ38)/2</f>
        <v>0</v>
      </c>
      <c r="AQ37" s="10"/>
      <c r="AR37" s="10">
        <f>(AS36+AS38)/2</f>
        <v>0</v>
      </c>
      <c r="AS37" s="10"/>
      <c r="AT37" s="10">
        <f>(AU36+AU38)/2</f>
        <v>0</v>
      </c>
      <c r="AU37" s="10"/>
      <c r="AV37" s="10">
        <f>(AW36+AW38)/2</f>
        <v>0</v>
      </c>
      <c r="AW37" s="10"/>
      <c r="AX37" s="10">
        <f>(AY36+AY38)/2</f>
        <v>0</v>
      </c>
      <c r="AY37" s="10"/>
      <c r="AZ37" s="10">
        <f>(BA36+BA38)/2</f>
        <v>0</v>
      </c>
      <c r="BA37" s="10"/>
    </row>
    <row r="38" spans="1:53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>
        <f>(R37+R39)/2</f>
        <v>5.5249661063773957E-4</v>
      </c>
      <c r="R38" s="10"/>
      <c r="S38" s="10">
        <f>(T37+T39)/2</f>
        <v>3.924262371638725E-4</v>
      </c>
      <c r="T38" s="10"/>
      <c r="U38" s="10">
        <f>(V37+V39)/2</f>
        <v>2.667924443644013E-4</v>
      </c>
      <c r="V38" s="10"/>
      <c r="W38" s="10">
        <f>(X37+X39)/2</f>
        <v>1.7185990535521534E-4</v>
      </c>
      <c r="X38" s="10"/>
      <c r="Y38" s="10">
        <f>(Z37+Z39)/2</f>
        <v>1.0344015133975151E-4</v>
      </c>
      <c r="Z38" s="10"/>
      <c r="AA38" s="10">
        <f>(AB37+AB39)/2</f>
        <v>5.7011120821984552E-5</v>
      </c>
      <c r="AB38" s="10"/>
      <c r="AC38" s="10">
        <f>(AD37+AD39)/2</f>
        <v>2.7896400732730069E-5</v>
      </c>
      <c r="AD38" s="10"/>
      <c r="AE38" s="10">
        <f>(AF37+AF39)/2</f>
        <v>1.1504328669882999E-5</v>
      </c>
      <c r="AF38" s="10"/>
      <c r="AG38" s="10">
        <f>(AH37+AH39)/2</f>
        <v>3.6125764129640776E-6</v>
      </c>
      <c r="AH38" s="10"/>
      <c r="AI38" s="10">
        <f>(AJ37+AJ39)/2</f>
        <v>6.6205489733987637E-7</v>
      </c>
      <c r="AJ38" s="10"/>
      <c r="AK38" s="10">
        <f>(AL37+AL39)/2</f>
        <v>0</v>
      </c>
      <c r="AL38" s="10"/>
      <c r="AM38" s="10">
        <f>(AN37+AN39)/2</f>
        <v>0</v>
      </c>
      <c r="AN38" s="10"/>
      <c r="AO38" s="10">
        <f>(AP37+AP39)/2</f>
        <v>0</v>
      </c>
      <c r="AP38" s="10"/>
      <c r="AQ38" s="10">
        <f>(AR37+AR39)/2</f>
        <v>0</v>
      </c>
      <c r="AR38" s="10"/>
      <c r="AS38" s="10">
        <f>(AT37+AT39)/2</f>
        <v>0</v>
      </c>
      <c r="AT38" s="10"/>
      <c r="AU38" s="10">
        <f>(AV37+AV39)/2</f>
        <v>0</v>
      </c>
      <c r="AV38" s="10"/>
      <c r="AW38" s="10">
        <f>(AX37+AX39)/2</f>
        <v>0</v>
      </c>
      <c r="AX38" s="10"/>
      <c r="AY38" s="10">
        <f>(AZ37+AZ39)/2</f>
        <v>0</v>
      </c>
      <c r="AZ38" s="10"/>
      <c r="BA38" s="10">
        <v>0</v>
      </c>
    </row>
    <row r="39" spans="1:53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>
        <f>(Q38+Q40)/2</f>
        <v>1.1471034196897617E-3</v>
      </c>
      <c r="Q39" s="10"/>
      <c r="R39" s="10">
        <f>(S38+S40)/2</f>
        <v>8.5827828863737526E-4</v>
      </c>
      <c r="S39" s="10"/>
      <c r="T39" s="10">
        <f>(U38+U40)/2</f>
        <v>6.2021615867781355E-4</v>
      </c>
      <c r="U39" s="10"/>
      <c r="V39" s="10">
        <f>(W38+W40)/2</f>
        <v>4.2967269352517986E-4</v>
      </c>
      <c r="W39" s="10"/>
      <c r="X39" s="10">
        <f>(Y38+Y40)/2</f>
        <v>2.8256807336935255E-4</v>
      </c>
      <c r="Y39" s="10"/>
      <c r="Z39" s="10">
        <f>(AA38+AA40)/2</f>
        <v>1.7400945230532124E-4</v>
      </c>
      <c r="AA39" s="10"/>
      <c r="AB39" s="10">
        <f>(AC38+AC40)/2</f>
        <v>9.8384352648631107E-5</v>
      </c>
      <c r="AC39" s="10"/>
      <c r="AD39" s="10">
        <f>(AE38+AE40)/2</f>
        <v>4.9547686647814384E-5</v>
      </c>
      <c r="AE39" s="10"/>
      <c r="AF39" s="10">
        <f>(AG38+AG40)/2</f>
        <v>2.1119612271116472E-5</v>
      </c>
      <c r="AG39" s="10"/>
      <c r="AH39" s="10">
        <f>(AI38+AI40)/2</f>
        <v>6.894125377258217E-6</v>
      </c>
      <c r="AI39" s="10"/>
      <c r="AJ39" s="10">
        <f>(AK38+AK40)/2</f>
        <v>1.3241097946797527E-6</v>
      </c>
      <c r="AK39" s="10"/>
      <c r="AL39" s="10">
        <f>(AM38+AM40)/2</f>
        <v>0</v>
      </c>
      <c r="AM39" s="10"/>
      <c r="AN39" s="10">
        <f>(AO38+AO40)/2</f>
        <v>0</v>
      </c>
      <c r="AO39" s="10"/>
      <c r="AP39" s="10">
        <f>(AQ38+AQ40)/2</f>
        <v>0</v>
      </c>
      <c r="AQ39" s="10"/>
      <c r="AR39" s="10">
        <f>(AS38+AS40)/2</f>
        <v>0</v>
      </c>
      <c r="AS39" s="10"/>
      <c r="AT39" s="10">
        <f>(AU38+AU40)/2</f>
        <v>0</v>
      </c>
      <c r="AU39" s="10"/>
      <c r="AV39" s="10">
        <f>(AW38+AW40)/2</f>
        <v>0</v>
      </c>
      <c r="AW39" s="10"/>
      <c r="AX39" s="10">
        <f>(AY38+AY40)/2</f>
        <v>0</v>
      </c>
      <c r="AY39" s="10"/>
      <c r="AZ39" s="10">
        <f>(BA38+BA40)/2</f>
        <v>0</v>
      </c>
      <c r="BA39" s="10"/>
    </row>
    <row r="40" spans="1:53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>
        <f>(P39+P41)/2</f>
        <v>2.2280362313597288E-3</v>
      </c>
      <c r="P40" s="10"/>
      <c r="Q40" s="10">
        <f>(R39+R41)/2</f>
        <v>1.7417102287417836E-3</v>
      </c>
      <c r="R40" s="10"/>
      <c r="S40" s="10">
        <f>(T39+T41)/2</f>
        <v>1.324130340110878E-3</v>
      </c>
      <c r="T40" s="10"/>
      <c r="U40" s="10">
        <f>(V39+V41)/2</f>
        <v>9.7363987299122585E-4</v>
      </c>
      <c r="V40" s="10"/>
      <c r="W40" s="10">
        <f>(X39+X41)/2</f>
        <v>6.8748548169514432E-4</v>
      </c>
      <c r="X40" s="10"/>
      <c r="Y40" s="10">
        <f>(Z39+Z41)/2</f>
        <v>4.6169599539895356E-4</v>
      </c>
      <c r="Z40" s="10"/>
      <c r="AA40" s="10">
        <f>(AB39+AB41)/2</f>
        <v>2.9100778378865792E-4</v>
      </c>
      <c r="AB40" s="10"/>
      <c r="AC40" s="10">
        <f>(AD39+AD41)/2</f>
        <v>1.6887230456453216E-4</v>
      </c>
      <c r="AD40" s="10"/>
      <c r="AE40" s="10">
        <f>(AF39+AF41)/2</f>
        <v>8.7591044625745775E-5</v>
      </c>
      <c r="AF40" s="10"/>
      <c r="AG40" s="10">
        <f>(AH39+AH41)/2</f>
        <v>3.8626648129268868E-5</v>
      </c>
      <c r="AH40" s="10"/>
      <c r="AI40" s="10">
        <f>(AJ39+AJ41)/2</f>
        <v>1.3126195857176558E-5</v>
      </c>
      <c r="AJ40" s="10"/>
      <c r="AK40" s="10">
        <f>(AL39+AL41)/2</f>
        <v>2.6482195893595055E-6</v>
      </c>
      <c r="AL40" s="10"/>
      <c r="AM40" s="10">
        <f>(AN39+AN41)/2</f>
        <v>0</v>
      </c>
      <c r="AN40" s="10"/>
      <c r="AO40" s="10">
        <f>(AP39+AP41)/2</f>
        <v>0</v>
      </c>
      <c r="AP40" s="10"/>
      <c r="AQ40" s="10">
        <f>(AR39+AR41)/2</f>
        <v>0</v>
      </c>
      <c r="AR40" s="10"/>
      <c r="AS40" s="10">
        <f>(AT39+AT41)/2</f>
        <v>0</v>
      </c>
      <c r="AT40" s="10"/>
      <c r="AU40" s="10">
        <f>(AV39+AV41)/2</f>
        <v>0</v>
      </c>
      <c r="AV40" s="10"/>
      <c r="AW40" s="10">
        <f>(AX39+AX41)/2</f>
        <v>0</v>
      </c>
      <c r="AX40" s="10"/>
      <c r="AY40" s="10">
        <f>(AZ39+AZ41)/2</f>
        <v>0</v>
      </c>
      <c r="AZ40" s="10"/>
      <c r="BA40" s="10">
        <v>0</v>
      </c>
    </row>
    <row r="41" spans="1:53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>
        <f>(O40+O42)/2</f>
        <v>4.0784941175216983E-3</v>
      </c>
      <c r="O41" s="10"/>
      <c r="P41" s="10">
        <f>(Q40+Q42)/2</f>
        <v>3.3089690430296958E-3</v>
      </c>
      <c r="Q41" s="10"/>
      <c r="R41" s="10">
        <f>(S40+S42)/2</f>
        <v>2.6251421688461918E-3</v>
      </c>
      <c r="S41" s="10"/>
      <c r="T41" s="10">
        <f>(U40+U42)/2</f>
        <v>2.0280445215439427E-3</v>
      </c>
      <c r="U41" s="10"/>
      <c r="V41" s="10">
        <f>(W40+W42)/2</f>
        <v>1.5176070524572718E-3</v>
      </c>
      <c r="W41" s="10"/>
      <c r="X41" s="10">
        <f>(Y40+Y42)/2</f>
        <v>1.0924028900209362E-3</v>
      </c>
      <c r="Y41" s="10"/>
      <c r="Z41" s="10">
        <f>(AA40+AA42)/2</f>
        <v>7.4938253849258585E-4</v>
      </c>
      <c r="AA41" s="10"/>
      <c r="AB41" s="10">
        <f>(AC40+AC42)/2</f>
        <v>4.836312149286847E-4</v>
      </c>
      <c r="AC41" s="10"/>
      <c r="AD41" s="10">
        <f>(AE40+AE42)/2</f>
        <v>2.8819692248124992E-4</v>
      </c>
      <c r="AE41" s="10"/>
      <c r="AF41" s="10">
        <f>(AG40+AG42)/2</f>
        <v>1.5406247698037507E-4</v>
      </c>
      <c r="AG41" s="10"/>
      <c r="AH41" s="10">
        <f>(AI40+AI42)/2</f>
        <v>7.0359170881279513E-5</v>
      </c>
      <c r="AI41" s="10"/>
      <c r="AJ41" s="10">
        <f>(AK40+AK42)/2</f>
        <v>2.4928281919673362E-5</v>
      </c>
      <c r="AK41" s="10"/>
      <c r="AL41" s="10">
        <f>(AM40+AM42)/2</f>
        <v>5.296439178719011E-6</v>
      </c>
      <c r="AM41" s="10"/>
      <c r="AN41" s="10">
        <f>(AO40+AO42)/2</f>
        <v>0</v>
      </c>
      <c r="AO41" s="10"/>
      <c r="AP41" s="10">
        <f>(AQ40+AQ42)/2</f>
        <v>0</v>
      </c>
      <c r="AQ41" s="10"/>
      <c r="AR41" s="10">
        <f>(AS40+AS42)/2</f>
        <v>0</v>
      </c>
      <c r="AS41" s="10"/>
      <c r="AT41" s="10">
        <f>(AU40+AU42)/2</f>
        <v>0</v>
      </c>
      <c r="AU41" s="10"/>
      <c r="AV41" s="10">
        <f>(AW40+AW42)/2</f>
        <v>0</v>
      </c>
      <c r="AW41" s="10"/>
      <c r="AX41" s="10">
        <f>(AY40+AY42)/2</f>
        <v>0</v>
      </c>
      <c r="AY41" s="10"/>
      <c r="AZ41" s="10">
        <f>(BA40+BA42)/2</f>
        <v>0</v>
      </c>
      <c r="BA41" s="10"/>
    </row>
    <row r="42" spans="1:53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>
        <f>(N41+N43)/2</f>
        <v>7.0798320933893374E-3</v>
      </c>
      <c r="N42" s="10"/>
      <c r="O42" s="10">
        <f>(P41+P43)/2</f>
        <v>5.9289520036836674E-3</v>
      </c>
      <c r="P42" s="10"/>
      <c r="Q42" s="10">
        <f>(R41+R43)/2</f>
        <v>4.8762278573176079E-3</v>
      </c>
      <c r="R42" s="10"/>
      <c r="S42" s="10">
        <f>(T41+T43)/2</f>
        <v>3.9261539975815052E-3</v>
      </c>
      <c r="T42" s="10"/>
      <c r="U42" s="10">
        <f>(V41+V43)/2</f>
        <v>3.0824491700966595E-3</v>
      </c>
      <c r="V42" s="10"/>
      <c r="W42" s="10">
        <f>(X41+X43)/2</f>
        <v>2.3477286232193996E-3</v>
      </c>
      <c r="X42" s="10"/>
      <c r="Y42" s="10">
        <f>(Z41+Z43)/2</f>
        <v>1.723109784642919E-3</v>
      </c>
      <c r="Z42" s="10"/>
      <c r="AA42" s="10">
        <f>(AB41+AB43)/2</f>
        <v>1.2077572931965138E-3</v>
      </c>
      <c r="AB42" s="10"/>
      <c r="AC42" s="10">
        <f>(AD41+AD43)/2</f>
        <v>7.9839012529283725E-4</v>
      </c>
      <c r="AD42" s="10"/>
      <c r="AE42" s="10">
        <f>(AF41+AF43)/2</f>
        <v>4.888028003367541E-4</v>
      </c>
      <c r="AF42" s="10"/>
      <c r="AG42" s="10">
        <f>(AH41+AH43)/2</f>
        <v>2.6949830583148125E-4</v>
      </c>
      <c r="AH42" s="10"/>
      <c r="AI42" s="10">
        <f>(AJ41+AJ43)/2</f>
        <v>1.2759214590538247E-4</v>
      </c>
      <c r="AJ42" s="10"/>
      <c r="AK42" s="10">
        <f>(AL41+AL43)/2</f>
        <v>4.7208344249987219E-5</v>
      </c>
      <c r="AL42" s="10"/>
      <c r="AM42" s="10">
        <f>(AN41+AN43)/2</f>
        <v>1.0592878357438022E-5</v>
      </c>
      <c r="AN42" s="10"/>
      <c r="AO42" s="10">
        <f>(AP41+AP43)/2</f>
        <v>0</v>
      </c>
      <c r="AP42" s="10"/>
      <c r="AQ42" s="10">
        <f>(AR41+AR43)/2</f>
        <v>0</v>
      </c>
      <c r="AR42" s="10"/>
      <c r="AS42" s="10">
        <f>(AT41+AT43)/2</f>
        <v>0</v>
      </c>
      <c r="AT42" s="10"/>
      <c r="AU42" s="10">
        <f>(AV41+AV43)/2</f>
        <v>0</v>
      </c>
      <c r="AV42" s="10"/>
      <c r="AW42" s="10">
        <f>(AX41+AX43)/2</f>
        <v>0</v>
      </c>
      <c r="AX42" s="10"/>
      <c r="AY42" s="10">
        <f>(AZ41+AZ43)/2</f>
        <v>0</v>
      </c>
      <c r="AZ42" s="10"/>
      <c r="BA42" s="10">
        <v>0</v>
      </c>
    </row>
    <row r="43" spans="1:53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>
        <f>(M42+M44)/2</f>
        <v>1.1715904222567072E-2</v>
      </c>
      <c r="M43" s="10"/>
      <c r="N43" s="10">
        <f>(O42+O44)/2</f>
        <v>1.0081170069256976E-2</v>
      </c>
      <c r="O43" s="10"/>
      <c r="P43" s="10">
        <f>(Q42+Q44)/2</f>
        <v>8.5489349643376386E-3</v>
      </c>
      <c r="Q43" s="10"/>
      <c r="R43" s="10">
        <f>(S42+S44)/2</f>
        <v>7.1273135457890231E-3</v>
      </c>
      <c r="S43" s="10"/>
      <c r="T43" s="10">
        <f>(U42+U44)/2</f>
        <v>5.8242634736190681E-3</v>
      </c>
      <c r="U43" s="10"/>
      <c r="V43" s="10">
        <f>(W42+W44)/2</f>
        <v>4.6472912877360472E-3</v>
      </c>
      <c r="W43" s="10"/>
      <c r="X43" s="10">
        <f>(Y42+Y44)/2</f>
        <v>3.6030543564178632E-3</v>
      </c>
      <c r="Y43" s="10"/>
      <c r="Z43" s="10">
        <f>(AA42+AA44)/2</f>
        <v>2.6968370307932522E-3</v>
      </c>
      <c r="AA43" s="10"/>
      <c r="AB43" s="10">
        <f>(AC42+AC44)/2</f>
        <v>1.9318833714643429E-3</v>
      </c>
      <c r="AC43" s="10"/>
      <c r="AD43" s="10">
        <f>(AE42+AE44)/2</f>
        <v>1.3085833281044246E-3</v>
      </c>
      <c r="AE43" s="10"/>
      <c r="AF43" s="10">
        <f>(AG42+AG44)/2</f>
        <v>8.2354312369313325E-4</v>
      </c>
      <c r="AG43" s="10"/>
      <c r="AH43" s="10">
        <f>(AI42+AI44)/2</f>
        <v>4.6863744078168301E-4</v>
      </c>
      <c r="AI43" s="10"/>
      <c r="AJ43" s="10">
        <f>(AK42+AK44)/2</f>
        <v>2.3025600989109155E-4</v>
      </c>
      <c r="AK43" s="10"/>
      <c r="AL43" s="10">
        <f>(AM42+AM44)/2</f>
        <v>8.9120249321255428E-5</v>
      </c>
      <c r="AM43" s="10"/>
      <c r="AN43" s="10">
        <f>(AO42+AO44)/2</f>
        <v>2.1185756714876044E-5</v>
      </c>
      <c r="AO43" s="10"/>
      <c r="AP43" s="10">
        <f>(AQ42+AQ44)/2</f>
        <v>0</v>
      </c>
      <c r="AQ43" s="10"/>
      <c r="AR43" s="10">
        <f>(AS42+AS44)/2</f>
        <v>0</v>
      </c>
      <c r="AS43" s="10"/>
      <c r="AT43" s="10">
        <f>(AU42+AU44)/2</f>
        <v>0</v>
      </c>
      <c r="AU43" s="10"/>
      <c r="AV43" s="10">
        <f>(AW42+AW44)/2</f>
        <v>0</v>
      </c>
      <c r="AW43" s="10"/>
      <c r="AX43" s="10">
        <f>(AY42+AY44)/2</f>
        <v>0</v>
      </c>
      <c r="AY43" s="10"/>
      <c r="AZ43" s="10">
        <f>(BA42+BA44)/2</f>
        <v>0</v>
      </c>
      <c r="BA43" s="10"/>
    </row>
    <row r="44" spans="1:53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>
        <f>(L43+L45)/2</f>
        <v>1.8566291735780165E-2</v>
      </c>
      <c r="L44" s="10"/>
      <c r="M44" s="10">
        <f>(N43+N45)/2</f>
        <v>1.6351976351744808E-2</v>
      </c>
      <c r="N44" s="10"/>
      <c r="O44" s="10">
        <f>(P43+P45)/2</f>
        <v>1.4233388134830285E-2</v>
      </c>
      <c r="P44" s="10"/>
      <c r="Q44" s="10">
        <f>(R43+R45)/2</f>
        <v>1.2221642071357671E-2</v>
      </c>
      <c r="R44" s="10"/>
      <c r="S44" s="10">
        <f>(T43+T45)/2</f>
        <v>1.0328473093996541E-2</v>
      </c>
      <c r="T44" s="10"/>
      <c r="U44" s="10">
        <f>(V43+V45)/2</f>
        <v>8.5660777771414762E-3</v>
      </c>
      <c r="V44" s="10"/>
      <c r="W44" s="10">
        <f>(X43+X45)/2</f>
        <v>6.9468539522526953E-3</v>
      </c>
      <c r="X44" s="10"/>
      <c r="Y44" s="10">
        <f>(Z43+Z45)/2</f>
        <v>5.4829989281928075E-3</v>
      </c>
      <c r="Z44" s="10"/>
      <c r="AA44" s="10">
        <f>(AB43+AB45)/2</f>
        <v>4.1859167683899901E-3</v>
      </c>
      <c r="AB44" s="10"/>
      <c r="AC44" s="10">
        <f>(AD43+AD45)/2</f>
        <v>3.0653766176358486E-3</v>
      </c>
      <c r="AD44" s="10"/>
      <c r="AE44" s="10">
        <f>(AF43+AF45)/2</f>
        <v>2.1283638558720953E-3</v>
      </c>
      <c r="AF44" s="10"/>
      <c r="AG44" s="10">
        <f>(AH43+AH45)/2</f>
        <v>1.3775879415547853E-3</v>
      </c>
      <c r="AH44" s="10"/>
      <c r="AI44" s="10">
        <f>(AJ43+AJ45)/2</f>
        <v>8.0968273565798358E-4</v>
      </c>
      <c r="AJ44" s="10"/>
      <c r="AK44" s="10">
        <f>(AL43+AL45)/2</f>
        <v>4.1330367553219589E-4</v>
      </c>
      <c r="AL44" s="10"/>
      <c r="AM44" s="10">
        <f>(AN43+AN45)/2</f>
        <v>1.6764762028507283E-4</v>
      </c>
      <c r="AN44" s="10"/>
      <c r="AO44" s="10">
        <f>(AP43+AP45)/2</f>
        <v>4.2371513429752088E-5</v>
      </c>
      <c r="AP44" s="10"/>
      <c r="AQ44" s="10">
        <f>(AR43+AR45)/2</f>
        <v>0</v>
      </c>
      <c r="AR44" s="10"/>
      <c r="AS44" s="10">
        <f>(AT43+AT45)/2</f>
        <v>0</v>
      </c>
      <c r="AT44" s="10"/>
      <c r="AU44" s="10">
        <f>(AV43+AV45)/2</f>
        <v>0</v>
      </c>
      <c r="AV44" s="10"/>
      <c r="AW44" s="10">
        <f>(AX43+AX45)/2</f>
        <v>0</v>
      </c>
      <c r="AX44" s="10"/>
      <c r="AY44" s="10">
        <f>(AZ43+AZ45)/2</f>
        <v>0</v>
      </c>
      <c r="AZ44" s="10"/>
      <c r="BA44" s="10">
        <v>0</v>
      </c>
    </row>
    <row r="45" spans="1:53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>
        <f>(K44+K46)/2</f>
        <v>2.8286773536610861E-2</v>
      </c>
      <c r="K45" s="10"/>
      <c r="L45" s="10">
        <f>(M44+M46)/2</f>
        <v>2.5416679248993254E-2</v>
      </c>
      <c r="M45" s="10"/>
      <c r="N45" s="10">
        <f>(O44+O46)/2</f>
        <v>2.262278263423264E-2</v>
      </c>
      <c r="O45" s="10"/>
      <c r="P45" s="10">
        <f>(Q44+Q46)/2</f>
        <v>1.9917841305322932E-2</v>
      </c>
      <c r="Q45" s="10"/>
      <c r="R45" s="10">
        <f>(S44+S46)/2</f>
        <v>1.7315970596926321E-2</v>
      </c>
      <c r="S45" s="10"/>
      <c r="T45" s="10">
        <f>(U44+U46)/2</f>
        <v>1.4832682714374015E-2</v>
      </c>
      <c r="U45" s="10"/>
      <c r="V45" s="10">
        <f>(W44+W46)/2</f>
        <v>1.2484864266546904E-2</v>
      </c>
      <c r="W45" s="10"/>
      <c r="X45" s="10">
        <f>(Y44+Y46)/2</f>
        <v>1.0290653548087527E-2</v>
      </c>
      <c r="Y45" s="10"/>
      <c r="Z45" s="10">
        <f>(AA44+AA46)/2</f>
        <v>8.2691608255923629E-3</v>
      </c>
      <c r="AA45" s="10"/>
      <c r="AB45" s="10">
        <f>(AC44+AC46)/2</f>
        <v>6.4399501653156369E-3</v>
      </c>
      <c r="AC45" s="10"/>
      <c r="AD45" s="10">
        <f>(AE44+AE46)/2</f>
        <v>4.8221699071672721E-3</v>
      </c>
      <c r="AE45" s="10"/>
      <c r="AF45" s="10">
        <f>(AG44+AG46)/2</f>
        <v>3.4331845880510577E-3</v>
      </c>
      <c r="AG45" s="10"/>
      <c r="AH45" s="10">
        <f>(AI44+AI46)/2</f>
        <v>2.2865384423278877E-3</v>
      </c>
      <c r="AI45" s="10"/>
      <c r="AJ45" s="10">
        <f>(AK44+AK46)/2</f>
        <v>1.3891094614248757E-3</v>
      </c>
      <c r="AK45" s="10"/>
      <c r="AL45" s="10">
        <f>(AM44+AM46)/2</f>
        <v>7.3748710174313637E-4</v>
      </c>
      <c r="AM45" s="10"/>
      <c r="AN45" s="10">
        <f>(AO44+AO46)/2</f>
        <v>3.1410948385526962E-4</v>
      </c>
      <c r="AO45" s="10"/>
      <c r="AP45" s="10">
        <f>(AQ44+AQ46)/2</f>
        <v>8.4743026859504175E-5</v>
      </c>
      <c r="AQ45" s="10"/>
      <c r="AR45" s="10">
        <f>(AS44+AS46)/2</f>
        <v>0</v>
      </c>
      <c r="AS45" s="10"/>
      <c r="AT45" s="10">
        <f>(AU44+AU46)/2</f>
        <v>0</v>
      </c>
      <c r="AU45" s="10"/>
      <c r="AV45" s="10">
        <f>(AW44+AW46)/2</f>
        <v>0</v>
      </c>
      <c r="AW45" s="10"/>
      <c r="AX45" s="10">
        <f>(AY44+AY46)/2</f>
        <v>0</v>
      </c>
      <c r="AY45" s="10"/>
      <c r="AZ45" s="10">
        <f>(BA44+BA46)/2</f>
        <v>0</v>
      </c>
      <c r="BA45" s="10"/>
    </row>
    <row r="46" spans="1:53" x14ac:dyDescent="0.2">
      <c r="A46" s="10"/>
      <c r="B46" s="10"/>
      <c r="C46" s="10"/>
      <c r="D46" s="10"/>
      <c r="E46" s="10"/>
      <c r="F46" s="10"/>
      <c r="G46" s="10"/>
      <c r="H46" s="10"/>
      <c r="I46" s="10">
        <f>(J45+J47)/2</f>
        <v>4.1577255996400553E-2</v>
      </c>
      <c r="J46" s="10"/>
      <c r="K46" s="10">
        <f>(L45+L47)/2</f>
        <v>3.8007255337441558E-2</v>
      </c>
      <c r="L46" s="10"/>
      <c r="M46" s="10">
        <f>(N45+N47)/2</f>
        <v>3.4481382146241704E-2</v>
      </c>
      <c r="N46" s="10"/>
      <c r="O46" s="10">
        <f>(P45+P47)/2</f>
        <v>3.1012177133634997E-2</v>
      </c>
      <c r="P46" s="10"/>
      <c r="Q46" s="10">
        <f>(R45+R47)/2</f>
        <v>2.7614040539288197E-2</v>
      </c>
      <c r="R46" s="10"/>
      <c r="S46" s="10">
        <f>(T45+T47)/2</f>
        <v>2.4303468099856104E-2</v>
      </c>
      <c r="T46" s="10"/>
      <c r="U46" s="10">
        <f>(V45+V47)/2</f>
        <v>2.1099287651606555E-2</v>
      </c>
      <c r="V46" s="10"/>
      <c r="W46" s="10">
        <f>(X45+X47)/2</f>
        <v>1.8022874580841113E-2</v>
      </c>
      <c r="X46" s="10"/>
      <c r="Y46" s="10">
        <f>(Z45+Z47)/2</f>
        <v>1.5098308167982247E-2</v>
      </c>
      <c r="Z46" s="10"/>
      <c r="AA46" s="10">
        <f>(AB45+AB47)/2</f>
        <v>1.2352404882794734E-2</v>
      </c>
      <c r="AB46" s="10"/>
      <c r="AC46" s="10">
        <f>(AD45+AD47)/2</f>
        <v>9.8145237129954252E-3</v>
      </c>
      <c r="AD46" s="10"/>
      <c r="AE46" s="10">
        <f>(AF45+AF47)/2</f>
        <v>7.5159759584624486E-3</v>
      </c>
      <c r="AF46" s="10"/>
      <c r="AG46" s="10">
        <f>(AH45+AH47)/2</f>
        <v>5.4887812345473302E-3</v>
      </c>
      <c r="AH46" s="10"/>
      <c r="AI46" s="10">
        <f>(AJ45+AJ47)/2</f>
        <v>3.7633941489977922E-3</v>
      </c>
      <c r="AJ46" s="10"/>
      <c r="AK46" s="10">
        <f>(AL45+AL47)/2</f>
        <v>2.3649152473175553E-3</v>
      </c>
      <c r="AL46" s="10"/>
      <c r="AM46" s="10">
        <f>(AN45+AN47)/2</f>
        <v>1.3073265832011999E-3</v>
      </c>
      <c r="AN46" s="10"/>
      <c r="AO46" s="10">
        <f>(AP45+AP47)/2</f>
        <v>5.8584745428078716E-4</v>
      </c>
      <c r="AP46" s="10"/>
      <c r="AQ46" s="10">
        <f>(AR45+AR47)/2</f>
        <v>1.6948605371900835E-4</v>
      </c>
      <c r="AR46" s="10"/>
      <c r="AS46" s="10">
        <f>(AT45+AT47)/2</f>
        <v>0</v>
      </c>
      <c r="AT46" s="10"/>
      <c r="AU46" s="10">
        <f>(AV45+AV47)/2</f>
        <v>0</v>
      </c>
      <c r="AV46" s="10"/>
      <c r="AW46" s="10">
        <f>(AX45+AX47)/2</f>
        <v>0</v>
      </c>
      <c r="AX46" s="10"/>
      <c r="AY46" s="10">
        <f>(AZ45+AZ47)/2</f>
        <v>0</v>
      </c>
      <c r="AZ46" s="10"/>
      <c r="BA46" s="10">
        <v>0</v>
      </c>
    </row>
    <row r="47" spans="1:53" x14ac:dyDescent="0.2">
      <c r="A47" s="10"/>
      <c r="B47" s="10"/>
      <c r="C47" s="10"/>
      <c r="D47" s="10"/>
      <c r="E47" s="10"/>
      <c r="F47" s="10"/>
      <c r="G47" s="10"/>
      <c r="H47" s="10">
        <f>(I46+I48)/2</f>
        <v>5.9139368257901295E-2</v>
      </c>
      <c r="I47" s="10"/>
      <c r="J47" s="10">
        <f>(K46+K48)/2</f>
        <v>5.4867738456190238E-2</v>
      </c>
      <c r="K47" s="10"/>
      <c r="L47" s="10">
        <f>(M46+M48)/2</f>
        <v>5.0597831425889861E-2</v>
      </c>
      <c r="M47" s="10"/>
      <c r="N47" s="10">
        <f>(O46+O48)/2</f>
        <v>4.6339981658250762E-2</v>
      </c>
      <c r="O47" s="10"/>
      <c r="P47" s="10">
        <f>(Q46+Q48)/2</f>
        <v>4.2106512961947062E-2</v>
      </c>
      <c r="Q47" s="10"/>
      <c r="R47" s="10">
        <f>(S46+S48)/2</f>
        <v>3.7912110481650073E-2</v>
      </c>
      <c r="S47" s="10"/>
      <c r="T47" s="10">
        <f>(U46+U48)/2</f>
        <v>3.377425348533819E-2</v>
      </c>
      <c r="U47" s="10"/>
      <c r="V47" s="10">
        <f>(W46+W48)/2</f>
        <v>2.9713711036666205E-2</v>
      </c>
      <c r="W47" s="10"/>
      <c r="X47" s="10">
        <f>(Y46+Y48)/2</f>
        <v>2.5755095613594702E-2</v>
      </c>
      <c r="Y47" s="10"/>
      <c r="Z47" s="10">
        <f>(AA46+AA48)/2</f>
        <v>2.1927455510372132E-2</v>
      </c>
      <c r="AA47" s="10"/>
      <c r="AB47" s="10">
        <f>(AC46+AC48)/2</f>
        <v>1.8264859600273832E-2</v>
      </c>
      <c r="AC47" s="10"/>
      <c r="AD47" s="10">
        <f>(AE46+AE48)/2</f>
        <v>1.4806877518823577E-2</v>
      </c>
      <c r="AE47" s="10"/>
      <c r="AF47" s="10">
        <f>(AG46+AG48)/2</f>
        <v>1.1598767328873839E-2</v>
      </c>
      <c r="AG47" s="10"/>
      <c r="AH47" s="10">
        <f>(AI46+AI48)/2</f>
        <v>8.6910240267667731E-3</v>
      </c>
      <c r="AI47" s="10"/>
      <c r="AJ47" s="10">
        <f>(AK46+AK48)/2</f>
        <v>6.1376788365707091E-3</v>
      </c>
      <c r="AK47" s="10"/>
      <c r="AL47" s="10">
        <f>(AM46+AM48)/2</f>
        <v>3.9923433928919739E-3</v>
      </c>
      <c r="AM47" s="10"/>
      <c r="AN47" s="10">
        <f>(AO46+AO48)/2</f>
        <v>2.3005436825471303E-3</v>
      </c>
      <c r="AO47" s="10"/>
      <c r="AP47" s="10">
        <f>(AQ46+AQ48)/2</f>
        <v>1.0869518817020701E-3</v>
      </c>
      <c r="AQ47" s="10"/>
      <c r="AR47" s="10">
        <f>(AS46+AS48)/2</f>
        <v>3.389721074380167E-4</v>
      </c>
      <c r="AS47" s="10"/>
      <c r="AT47" s="10">
        <f>(AU46+AU48)/2</f>
        <v>0</v>
      </c>
      <c r="AU47" s="10"/>
      <c r="AV47" s="10">
        <f>(AW46+AW48)/2</f>
        <v>0</v>
      </c>
      <c r="AW47" s="10"/>
      <c r="AX47" s="10">
        <f>(AY46+AY48)/2</f>
        <v>0</v>
      </c>
      <c r="AY47" s="10"/>
      <c r="AZ47" s="10">
        <f>(BA46+BA48)/2</f>
        <v>0</v>
      </c>
      <c r="BA47" s="10"/>
    </row>
    <row r="48" spans="1:53" x14ac:dyDescent="0.2">
      <c r="A48" s="10"/>
      <c r="B48" s="10"/>
      <c r="C48" s="10"/>
      <c r="D48" s="10"/>
      <c r="E48" s="10"/>
      <c r="F48" s="10"/>
      <c r="G48" s="10">
        <f>(H47+H49)/2</f>
        <v>8.1627638735704972E-2</v>
      </c>
      <c r="H48" s="10"/>
      <c r="I48" s="10">
        <f>(J47+J49)/2</f>
        <v>7.6701480519402038E-2</v>
      </c>
      <c r="J48" s="10"/>
      <c r="K48" s="10">
        <f>(L47+L49)/2</f>
        <v>7.1728221574938925E-2</v>
      </c>
      <c r="L48" s="10"/>
      <c r="M48" s="10">
        <f>(N47+N49)/2</f>
        <v>6.6714280705538018E-2</v>
      </c>
      <c r="N48" s="10"/>
      <c r="O48" s="10">
        <f>(P47+P49)/2</f>
        <v>6.166778618286653E-2</v>
      </c>
      <c r="P48" s="10"/>
      <c r="Q48" s="10">
        <f>(R47+R49)/2</f>
        <v>5.6598985384605935E-2</v>
      </c>
      <c r="R48" s="10"/>
      <c r="S48" s="10">
        <f>(T47+T49)/2</f>
        <v>5.1520752863444041E-2</v>
      </c>
      <c r="T48" s="10"/>
      <c r="U48" s="10">
        <f>(V47+V49)/2</f>
        <v>4.6449219319069826E-2</v>
      </c>
      <c r="V48" s="10"/>
      <c r="W48" s="10">
        <f>(X47+X49)/2</f>
        <v>4.1404547492491298E-2</v>
      </c>
      <c r="X48" s="10"/>
      <c r="Y48" s="10">
        <f>(Z47+Z49)/2</f>
        <v>3.6411883059207159E-2</v>
      </c>
      <c r="Z48" s="10"/>
      <c r="AA48" s="10">
        <f>(AB47+AB49)/2</f>
        <v>3.1502506137949526E-2</v>
      </c>
      <c r="AB48" s="10"/>
      <c r="AC48" s="10">
        <f>(AD47+AD49)/2</f>
        <v>2.6715195487552239E-2</v>
      </c>
      <c r="AD48" s="10"/>
      <c r="AE48" s="10">
        <f>(AF47+AF49)/2</f>
        <v>2.2097779079184705E-2</v>
      </c>
      <c r="AF48" s="10"/>
      <c r="AG48" s="10">
        <f>(AH47+AH49)/2</f>
        <v>1.7708753423200347E-2</v>
      </c>
      <c r="AH48" s="10"/>
      <c r="AI48" s="10">
        <f>(AJ47+AJ49)/2</f>
        <v>1.3618653904535755E-2</v>
      </c>
      <c r="AJ48" s="10"/>
      <c r="AK48" s="10">
        <f>(AL47+AL49)/2</f>
        <v>9.9104424258238625E-3</v>
      </c>
      <c r="AL48" s="10"/>
      <c r="AM48" s="10">
        <f>(AN47+AN49)/2</f>
        <v>6.6773602025827477E-3</v>
      </c>
      <c r="AN48" s="10"/>
      <c r="AO48" s="10">
        <f>(AP47+AP49)/2</f>
        <v>4.0152399108134736E-3</v>
      </c>
      <c r="AP48" s="10"/>
      <c r="AQ48" s="10">
        <f>(AR47+AR49)/2</f>
        <v>2.0044177096851319E-3</v>
      </c>
      <c r="AR48" s="10"/>
      <c r="AS48" s="10">
        <f>(AT47+AT49)/2</f>
        <v>6.779442148760334E-4</v>
      </c>
      <c r="AT48" s="10"/>
      <c r="AU48" s="10">
        <f>(AV47+AV49)/2</f>
        <v>0</v>
      </c>
      <c r="AV48" s="10"/>
      <c r="AW48" s="10">
        <f>(AX47+AX49)/2</f>
        <v>0</v>
      </c>
      <c r="AX48" s="10"/>
      <c r="AY48" s="10">
        <f>(AZ47+AZ49)/2</f>
        <v>0</v>
      </c>
      <c r="AZ48" s="10"/>
      <c r="BA48" s="10">
        <v>0</v>
      </c>
    </row>
    <row r="49" spans="1:53" x14ac:dyDescent="0.2">
      <c r="A49" s="10"/>
      <c r="B49" s="10"/>
      <c r="C49" s="10"/>
      <c r="D49" s="10"/>
      <c r="E49" s="10"/>
      <c r="F49" s="10">
        <f>(G48+G50)/2</f>
        <v>0.10959925475700458</v>
      </c>
      <c r="G49" s="10"/>
      <c r="H49" s="10">
        <f>(I48+I50)/2</f>
        <v>0.10411590921350865</v>
      </c>
      <c r="I49" s="10"/>
      <c r="J49" s="10">
        <f>(K48+K50)/2</f>
        <v>9.8535222582613852E-2</v>
      </c>
      <c r="K49" s="10"/>
      <c r="L49" s="10">
        <f>(M48+M50)/2</f>
        <v>9.2858611723987988E-2</v>
      </c>
      <c r="M49" s="10"/>
      <c r="N49" s="10">
        <f>(O48+O50)/2</f>
        <v>8.7088579752825274E-2</v>
      </c>
      <c r="O49" s="10"/>
      <c r="P49" s="10">
        <f>(Q48+Q50)/2</f>
        <v>8.1229059403785997E-2</v>
      </c>
      <c r="Q49" s="10"/>
      <c r="R49" s="10">
        <f>(S48+S50)/2</f>
        <v>7.528586028756179E-2</v>
      </c>
      <c r="S49" s="10"/>
      <c r="T49" s="10">
        <f>(U48+U50)/2</f>
        <v>6.9267252241549893E-2</v>
      </c>
      <c r="U49" s="10"/>
      <c r="V49" s="10">
        <f>(W48+W50)/2</f>
        <v>6.318472760147345E-2</v>
      </c>
      <c r="W49" s="10"/>
      <c r="X49" s="10">
        <f>(Y48+Y50)/2</f>
        <v>5.7053999371387894E-2</v>
      </c>
      <c r="Y49" s="10"/>
      <c r="Z49" s="10">
        <f>(AA48+AA50)/2</f>
        <v>5.0896310608042186E-2</v>
      </c>
      <c r="AA49" s="10"/>
      <c r="AB49" s="10">
        <f>(AC48+AC50)/2</f>
        <v>4.4740152675625214E-2</v>
      </c>
      <c r="AC49" s="10"/>
      <c r="AD49" s="10">
        <f>(AE48+AE50)/2</f>
        <v>3.86235134562809E-2</v>
      </c>
      <c r="AE49" s="10"/>
      <c r="AF49" s="10">
        <f>(AG48+AG50)/2</f>
        <v>3.259679082949557E-2</v>
      </c>
      <c r="AG49" s="10"/>
      <c r="AH49" s="10">
        <f>(AI48+AI50)/2</f>
        <v>2.6726482819633923E-2</v>
      </c>
      <c r="AI49" s="10"/>
      <c r="AJ49" s="10">
        <f>(AK48+AK50)/2</f>
        <v>2.1099628972500801E-2</v>
      </c>
      <c r="AK49" s="10"/>
      <c r="AL49" s="10">
        <f>(AM48+AM50)/2</f>
        <v>1.582854145875575E-2</v>
      </c>
      <c r="AM49" s="10"/>
      <c r="AN49" s="10">
        <f>(AO48+AO50)/2</f>
        <v>1.1054176722618365E-2</v>
      </c>
      <c r="AO49" s="10"/>
      <c r="AP49" s="10">
        <f>(AQ48+AQ50)/2</f>
        <v>6.9435279399248772E-3</v>
      </c>
      <c r="AQ49" s="10"/>
      <c r="AR49" s="10">
        <f>(AS48+AS50)/2</f>
        <v>3.6698633119322472E-3</v>
      </c>
      <c r="AS49" s="10"/>
      <c r="AT49" s="10">
        <f>(AU48+AU50)/2</f>
        <v>1.3558884297520668E-3</v>
      </c>
      <c r="AU49" s="10"/>
      <c r="AV49" s="10">
        <f>(AW48+AW50)/2</f>
        <v>0</v>
      </c>
      <c r="AW49" s="10"/>
      <c r="AX49" s="10">
        <f>(AY48+AY50)/2</f>
        <v>0</v>
      </c>
      <c r="AY49" s="10"/>
      <c r="AZ49" s="10">
        <f>(BA48+BA50)/2</f>
        <v>0</v>
      </c>
      <c r="BA49" s="10"/>
    </row>
    <row r="50" spans="1:53" x14ac:dyDescent="0.2">
      <c r="A50" s="10"/>
      <c r="B50" s="10"/>
      <c r="C50" s="10"/>
      <c r="D50" s="10"/>
      <c r="E50" s="10">
        <f>(F49+F51)/2</f>
        <v>0.14346767273571437</v>
      </c>
      <c r="F50" s="10"/>
      <c r="G50" s="10">
        <f>(H49+H51)/2</f>
        <v>0.13757087077830418</v>
      </c>
      <c r="H50" s="10"/>
      <c r="I50" s="10">
        <f>(J49+J51)/2</f>
        <v>0.13153033790761526</v>
      </c>
      <c r="J50" s="10"/>
      <c r="K50" s="10">
        <f>(L49+L51)/2</f>
        <v>0.12534222359028876</v>
      </c>
      <c r="L50" s="10"/>
      <c r="M50" s="10">
        <f>(N49+N51)/2</f>
        <v>0.11900294274243796</v>
      </c>
      <c r="N50" s="10"/>
      <c r="O50" s="10">
        <f>(P49+P51)/2</f>
        <v>0.112509373322784</v>
      </c>
      <c r="P50" s="10"/>
      <c r="Q50" s="10">
        <f>(R49+R51)/2</f>
        <v>0.10585913342296607</v>
      </c>
      <c r="R50" s="10"/>
      <c r="S50" s="10">
        <f>(T49+T51)/2</f>
        <v>9.9050967711679538E-2</v>
      </c>
      <c r="T50" s="10"/>
      <c r="U50" s="10">
        <f>(V49+V51)/2</f>
        <v>9.2085285164029973E-2</v>
      </c>
      <c r="V50" s="10"/>
      <c r="W50" s="10">
        <f>(X49+X51)/2</f>
        <v>8.4964907710455589E-2</v>
      </c>
      <c r="X50" s="10"/>
      <c r="Y50" s="10">
        <f>(Z49+Z51)/2</f>
        <v>7.7696115683568628E-2</v>
      </c>
      <c r="Z50" s="10"/>
      <c r="AA50" s="10">
        <f>(AB49+AB51)/2</f>
        <v>7.0290115078134846E-2</v>
      </c>
      <c r="AB50" s="10"/>
      <c r="AC50" s="10">
        <f>(AD49+AD51)/2</f>
        <v>6.2765109863698196E-2</v>
      </c>
      <c r="AD50" s="10"/>
      <c r="AE50" s="10">
        <f>(AF49+AF51)/2</f>
        <v>5.5149247833377088E-2</v>
      </c>
      <c r="AF50" s="10"/>
      <c r="AG50" s="10">
        <f>(AH49+AH51)/2</f>
        <v>4.7484828235790796E-2</v>
      </c>
      <c r="AH50" s="10"/>
      <c r="AI50" s="10">
        <f>(AJ49+AJ51)/2</f>
        <v>3.9834311734732092E-2</v>
      </c>
      <c r="AJ50" s="10"/>
      <c r="AK50" s="10">
        <f>(AL49+AL51)/2</f>
        <v>3.2288815519177741E-2</v>
      </c>
      <c r="AL50" s="10"/>
      <c r="AM50" s="10">
        <f>(AN49+AN51)/2</f>
        <v>2.4979722714928751E-2</v>
      </c>
      <c r="AN50" s="10"/>
      <c r="AO50" s="10">
        <f>(AP49+AP51)/2</f>
        <v>1.8093113534423257E-2</v>
      </c>
      <c r="AP50" s="10"/>
      <c r="AQ50" s="10">
        <f>(AR49+AR51)/2</f>
        <v>1.1882638170164623E-2</v>
      </c>
      <c r="AR50" s="10"/>
      <c r="AS50" s="10">
        <f>(AT49+AT51)/2</f>
        <v>6.6617824089884609E-3</v>
      </c>
      <c r="AT50" s="10"/>
      <c r="AU50" s="10">
        <f>(AV49+AV51)/2</f>
        <v>2.7117768595041336E-3</v>
      </c>
      <c r="AV50" s="10"/>
      <c r="AW50" s="10">
        <f>(AX49+AX51)/2</f>
        <v>0</v>
      </c>
      <c r="AX50" s="10"/>
      <c r="AY50" s="10">
        <f>(AZ49+AZ51)/2</f>
        <v>0</v>
      </c>
      <c r="AZ50" s="10"/>
      <c r="BA50" s="10">
        <v>0</v>
      </c>
    </row>
    <row r="51" spans="1:53" x14ac:dyDescent="0.2">
      <c r="A51" s="10"/>
      <c r="B51" s="10"/>
      <c r="C51" s="10"/>
      <c r="D51" s="10">
        <f>(E50+E52)/2</f>
        <v>0.18346477548988779</v>
      </c>
      <c r="E51" s="10"/>
      <c r="F51" s="10">
        <f>(G50+G52)/2</f>
        <v>0.17733609071442416</v>
      </c>
      <c r="G51" s="10"/>
      <c r="H51" s="10">
        <f>(I50+I52)/2</f>
        <v>0.1710258323430997</v>
      </c>
      <c r="I51" s="10"/>
      <c r="J51" s="10">
        <f>(K50+K52)/2</f>
        <v>0.16452545323261669</v>
      </c>
      <c r="K51" s="10"/>
      <c r="L51" s="10">
        <f>(M50+M52)/2</f>
        <v>0.15782583545658954</v>
      </c>
      <c r="M51" s="10"/>
      <c r="N51" s="10">
        <f>(O50+O52)/2</f>
        <v>0.15091730573205064</v>
      </c>
      <c r="O51" s="10"/>
      <c r="P51" s="10">
        <f>(Q50+Q52)/2</f>
        <v>0.14378968724178201</v>
      </c>
      <c r="Q51" s="10"/>
      <c r="R51" s="10">
        <f>(S50+S52)/2</f>
        <v>0.13643240655837036</v>
      </c>
      <c r="S51" s="10"/>
      <c r="T51" s="10">
        <f>(U50+U52)/2</f>
        <v>0.12883468318180918</v>
      </c>
      <c r="U51" s="10"/>
      <c r="V51" s="10">
        <f>(W50+W52)/2</f>
        <v>0.12098584272658651</v>
      </c>
      <c r="W51" s="10"/>
      <c r="X51" s="10">
        <f>(Y50+Y52)/2</f>
        <v>0.11287581604952328</v>
      </c>
      <c r="Y51" s="10"/>
      <c r="Z51" s="10">
        <f>(AA50+AA52)/2</f>
        <v>0.10449592075909507</v>
      </c>
      <c r="AA51" s="10"/>
      <c r="AB51" s="10">
        <f>(AC50+AC52)/2</f>
        <v>9.5840077480644464E-2</v>
      </c>
      <c r="AC51" s="10"/>
      <c r="AD51" s="10">
        <f>(AE50+AE52)/2</f>
        <v>8.6906706271115491E-2</v>
      </c>
      <c r="AE51" s="10"/>
      <c r="AF51" s="10">
        <f>(AG50+AG52)/2</f>
        <v>7.7701704837258606E-2</v>
      </c>
      <c r="AG51" s="10"/>
      <c r="AH51" s="10">
        <f>(AI50+AI52)/2</f>
        <v>6.8243173651947667E-2</v>
      </c>
      <c r="AI51" s="10"/>
      <c r="AJ51" s="10">
        <f>(AK50+AK52)/2</f>
        <v>5.8568994496963386E-2</v>
      </c>
      <c r="AK51" s="10"/>
      <c r="AL51" s="10">
        <f>(AM50+AM52)/2</f>
        <v>4.8749089579599725E-2</v>
      </c>
      <c r="AM51" s="10"/>
      <c r="AN51" s="10">
        <f>(AO50+AO52)/2</f>
        <v>3.8905268707239135E-2</v>
      </c>
      <c r="AO51" s="10"/>
      <c r="AP51" s="10">
        <f>(AQ50+AQ52)/2</f>
        <v>2.9242699128921634E-2</v>
      </c>
      <c r="AQ51" s="10"/>
      <c r="AR51" s="10">
        <f>(AS50+AS52)/2</f>
        <v>2.0095413028396999E-2</v>
      </c>
      <c r="AS51" s="10"/>
      <c r="AT51" s="10">
        <f>(AU50+AU52)/2</f>
        <v>1.1967676388224855E-2</v>
      </c>
      <c r="AU51" s="10"/>
      <c r="AV51" s="10">
        <f>(AW50+AW52)/2</f>
        <v>5.4235537190082672E-3</v>
      </c>
      <c r="AW51" s="10"/>
      <c r="AX51" s="10">
        <f>(AY50+AY52)/2</f>
        <v>0</v>
      </c>
      <c r="AY51" s="10"/>
      <c r="AZ51" s="10">
        <f>(BA50+BA52)/2</f>
        <v>0</v>
      </c>
      <c r="BA51" s="10"/>
    </row>
    <row r="52" spans="1:53" x14ac:dyDescent="0.2">
      <c r="A52" s="10"/>
      <c r="B52" s="10"/>
      <c r="C52" s="10">
        <f>(D51+D53)/2</f>
        <v>0.22961502215152707</v>
      </c>
      <c r="D52" s="10"/>
      <c r="E52" s="10">
        <f>(F51+F53)/2</f>
        <v>0.22346187824406122</v>
      </c>
      <c r="F52" s="10"/>
      <c r="G52" s="10">
        <f>(H51+H53)/2</f>
        <v>0.21710131065054414</v>
      </c>
      <c r="H52" s="10"/>
      <c r="I52" s="10">
        <f>(J51+J53)/2</f>
        <v>0.21052132677858415</v>
      </c>
      <c r="J52" s="10"/>
      <c r="K52" s="10">
        <f>(L51+L53)/2</f>
        <v>0.20370868287494459</v>
      </c>
      <c r="L52" s="10"/>
      <c r="M52" s="10">
        <f>(N51+N53)/2</f>
        <v>0.19664872817074111</v>
      </c>
      <c r="N52" s="10"/>
      <c r="O52" s="10">
        <f>(P51+P53)/2</f>
        <v>0.1893252381413173</v>
      </c>
      <c r="P52" s="10"/>
      <c r="Q52" s="10">
        <f>(R51+R53)/2</f>
        <v>0.18172024106059795</v>
      </c>
      <c r="R52" s="10"/>
      <c r="S52" s="10">
        <f>(T51+T53)/2</f>
        <v>0.1738138454050612</v>
      </c>
      <c r="T52" s="10"/>
      <c r="U52" s="10">
        <f>(V51+V53)/2</f>
        <v>0.16558408119958837</v>
      </c>
      <c r="V52" s="10"/>
      <c r="W52" s="10">
        <f>(X51+X53)/2</f>
        <v>0.15700677774271743</v>
      </c>
      <c r="X52" s="10"/>
      <c r="Y52" s="10">
        <f>(Z51+Z53)/2</f>
        <v>0.14805551641547793</v>
      </c>
      <c r="Z52" s="10"/>
      <c r="AA52" s="10">
        <f>(AB51+AB53)/2</f>
        <v>0.1387017264400553</v>
      </c>
      <c r="AB52" s="10"/>
      <c r="AC52" s="10">
        <f>(AD51+AD53)/2</f>
        <v>0.12891504509759072</v>
      </c>
      <c r="AD52" s="10"/>
      <c r="AE52" s="10">
        <f>(AF51+AF53)/2</f>
        <v>0.11866416470885388</v>
      </c>
      <c r="AF52" s="10"/>
      <c r="AG52" s="10">
        <f>(AH51+AH53)/2</f>
        <v>0.10791858143872643</v>
      </c>
      <c r="AH52" s="10"/>
      <c r="AI52" s="10">
        <f>(AJ51+AJ53)/2</f>
        <v>9.6652035569163242E-2</v>
      </c>
      <c r="AJ52" s="10"/>
      <c r="AK52" s="10">
        <f>(AL51+AL53)/2</f>
        <v>8.4849173474749032E-2</v>
      </c>
      <c r="AL52" s="10"/>
      <c r="AM52" s="10">
        <f>(AN51+AN53)/2</f>
        <v>7.2518456444270699E-2</v>
      </c>
      <c r="AN52" s="10"/>
      <c r="AO52" s="10">
        <f>(AP51+AP53)/2</f>
        <v>5.9717423880055014E-2</v>
      </c>
      <c r="AP52" s="10"/>
      <c r="AQ52" s="10">
        <f>(AR51+AR53)/2</f>
        <v>4.6602760087678642E-2</v>
      </c>
      <c r="AR52" s="10"/>
      <c r="AS52" s="10">
        <f>(AT51+AT53)/2</f>
        <v>3.352904364780554E-2</v>
      </c>
      <c r="AT52" s="10"/>
      <c r="AU52" s="10">
        <f>(AV51+AV53)/2</f>
        <v>2.1223575916945576E-2</v>
      </c>
      <c r="AV52" s="10"/>
      <c r="AW52" s="10">
        <f>(AX51+AX53)/2</f>
        <v>1.0847107438016534E-2</v>
      </c>
      <c r="AX52" s="10"/>
      <c r="AY52" s="10">
        <f>(AZ51+AZ53)/2</f>
        <v>0</v>
      </c>
      <c r="AZ52" s="10"/>
      <c r="BA52" s="10">
        <v>0</v>
      </c>
    </row>
    <row r="53" spans="1:53" x14ac:dyDescent="0.2">
      <c r="A53" s="10"/>
      <c r="B53" s="10">
        <f>(C52+C54)/2</f>
        <v>0.28172338223702598</v>
      </c>
      <c r="C53" s="10"/>
      <c r="D53" s="10">
        <f>(E52+E54)/2</f>
        <v>0.27576526881316632</v>
      </c>
      <c r="E53" s="10"/>
      <c r="F53" s="10">
        <f>(G52+G54)/2</f>
        <v>0.26958766577369825</v>
      </c>
      <c r="G53" s="10"/>
      <c r="H53" s="10">
        <f>(I52+I54)/2</f>
        <v>0.26317678895798857</v>
      </c>
      <c r="I53" s="10"/>
      <c r="J53" s="10">
        <f>(K52+K54)/2</f>
        <v>0.25651720032455161</v>
      </c>
      <c r="K53" s="10"/>
      <c r="L53" s="10">
        <f>(M52+M54)/2</f>
        <v>0.24959153029329961</v>
      </c>
      <c r="M53" s="10"/>
      <c r="N53" s="10">
        <f>(O52+O54)/2</f>
        <v>0.24238015060943158</v>
      </c>
      <c r="O53" s="10"/>
      <c r="P53" s="10">
        <f>(Q52+Q54)/2</f>
        <v>0.23486078904085261</v>
      </c>
      <c r="Q53" s="10"/>
      <c r="R53" s="10">
        <f>(S52+S54)/2</f>
        <v>0.22700807556282554</v>
      </c>
      <c r="S53" s="10"/>
      <c r="T53" s="10">
        <f>(U52+U54)/2</f>
        <v>0.21879300762831322</v>
      </c>
      <c r="U53" s="10"/>
      <c r="V53" s="10">
        <f>(W52+W54)/2</f>
        <v>0.21018231967259024</v>
      </c>
      <c r="W53" s="10"/>
      <c r="X53" s="10">
        <f>(Y52+Y54)/2</f>
        <v>0.20113773943591159</v>
      </c>
      <c r="Y53" s="10"/>
      <c r="Z53" s="10">
        <f>(AA52+AA54)/2</f>
        <v>0.19161511207186077</v>
      </c>
      <c r="AA53" s="10"/>
      <c r="AB53" s="10">
        <f>(AC52+AC54)/2</f>
        <v>0.1815633753994661</v>
      </c>
      <c r="AC53" s="10"/>
      <c r="AD53" s="10">
        <f>(AE52+AE54)/2</f>
        <v>0.17092338392406597</v>
      </c>
      <c r="AE53" s="10"/>
      <c r="AF53" s="10">
        <f>(AG52+AG54)/2</f>
        <v>0.15962662458044916</v>
      </c>
      <c r="AG53" s="10"/>
      <c r="AH53" s="10">
        <f>(AI52+AI54)/2</f>
        <v>0.14759398922550521</v>
      </c>
      <c r="AI53" s="10"/>
      <c r="AJ53" s="10">
        <f>(AK52+AK54)/2</f>
        <v>0.13473507664136311</v>
      </c>
      <c r="AK53" s="10"/>
      <c r="AL53" s="10">
        <f>(AM52+AM54)/2</f>
        <v>0.12094925736989834</v>
      </c>
      <c r="AM53" s="10"/>
      <c r="AN53" s="10">
        <f>(AO52+AO54)/2</f>
        <v>0.10613164418130226</v>
      </c>
      <c r="AO53" s="10"/>
      <c r="AP53" s="10">
        <f>(AQ52+AQ54)/2</f>
        <v>9.0192148631188393E-2</v>
      </c>
      <c r="AQ53" s="10"/>
      <c r="AR53" s="10">
        <f>(AS52+AS54)/2</f>
        <v>7.3110107146960285E-2</v>
      </c>
      <c r="AS53" s="10"/>
      <c r="AT53" s="10">
        <f>(AU52+AU54)/2</f>
        <v>5.5090410907386228E-2</v>
      </c>
      <c r="AU53" s="10"/>
      <c r="AV53" s="10">
        <f>(AW52+AW54)/2</f>
        <v>3.7023598114882886E-2</v>
      </c>
      <c r="AW53" s="10"/>
      <c r="AX53" s="10">
        <f>(AY52+AY54)/2</f>
        <v>2.1694214876033069E-2</v>
      </c>
      <c r="AY53" s="10"/>
      <c r="AZ53" s="10">
        <f>(BA52+BA54)/2</f>
        <v>0</v>
      </c>
      <c r="BA53" s="10"/>
    </row>
    <row r="54" spans="1:53" x14ac:dyDescent="0.2">
      <c r="A54" s="10">
        <f>(B53+B55)/2</f>
        <v>0.33937711701826595</v>
      </c>
      <c r="B54" s="10"/>
      <c r="C54" s="10">
        <f>(D53+D55)/2</f>
        <v>0.33383174232252488</v>
      </c>
      <c r="D54" s="10"/>
      <c r="E54" s="10">
        <f>(F53+F55)/2</f>
        <v>0.32806865938227137</v>
      </c>
      <c r="F54" s="10"/>
      <c r="G54" s="10">
        <f>(H53+H55)/2</f>
        <v>0.32207402089685239</v>
      </c>
      <c r="H54" s="10"/>
      <c r="I54" s="10">
        <f>(J53+J55)/2</f>
        <v>0.31583225113739299</v>
      </c>
      <c r="J54" s="10"/>
      <c r="K54" s="10">
        <f>(L53+L55)/2</f>
        <v>0.30932571777415863</v>
      </c>
      <c r="L54" s="10"/>
      <c r="M54" s="10">
        <f>(N53+N55)/2</f>
        <v>0.30253433241585814</v>
      </c>
      <c r="N54" s="10"/>
      <c r="O54" s="10">
        <f>(P53+P55)/2</f>
        <v>0.29543506307754586</v>
      </c>
      <c r="P54" s="10"/>
      <c r="Q54" s="10">
        <f>(R53+R55)/2</f>
        <v>0.28800133702110731</v>
      </c>
      <c r="R54" s="10"/>
      <c r="S54" s="10">
        <f>(T53+T55)/2</f>
        <v>0.28020230572058991</v>
      </c>
      <c r="T54" s="10"/>
      <c r="U54" s="10">
        <f>(V53+V55)/2</f>
        <v>0.2720019340570381</v>
      </c>
      <c r="V54" s="10"/>
      <c r="W54" s="10">
        <f>(X53+X55)/2</f>
        <v>0.26335786160246305</v>
      </c>
      <c r="X54" s="10"/>
      <c r="Y54" s="10">
        <f>(Z53+Z55)/2</f>
        <v>0.25421996245634526</v>
      </c>
      <c r="Z54" s="10"/>
      <c r="AA54" s="10">
        <f>(AB53+AB55)/2</f>
        <v>0.24452849770366625</v>
      </c>
      <c r="AB54" s="10"/>
      <c r="AC54" s="10">
        <f>(AD53+AD55)/2</f>
        <v>0.2342117057013415</v>
      </c>
      <c r="AD54" s="10"/>
      <c r="AE54" s="10">
        <f>(AF53+AF55)/2</f>
        <v>0.22318260313927807</v>
      </c>
      <c r="AF54" s="10"/>
      <c r="AG54" s="10">
        <f>(AH53+AH55)/2</f>
        <v>0.21133466772217188</v>
      </c>
      <c r="AH54" s="10"/>
      <c r="AI54" s="10">
        <f>(AJ53+AJ55)/2</f>
        <v>0.19853594288184717</v>
      </c>
      <c r="AJ54" s="10"/>
      <c r="AK54" s="10">
        <f>(AL53+AL55)/2</f>
        <v>0.1846209798079772</v>
      </c>
      <c r="AL54" s="10"/>
      <c r="AM54" s="10">
        <f>(AN53+AN55)/2</f>
        <v>0.16938005829552596</v>
      </c>
      <c r="AN54" s="10"/>
      <c r="AO54" s="10">
        <f>(AP53+AP55)/2</f>
        <v>0.1525458644825495</v>
      </c>
      <c r="AP54" s="10"/>
      <c r="AQ54" s="10">
        <f>(AR53+AR55)/2</f>
        <v>0.13378153717469815</v>
      </c>
      <c r="AR54" s="10"/>
      <c r="AS54" s="10">
        <f>(AT53+AT55)/2</f>
        <v>0.11269117064611503</v>
      </c>
      <c r="AT54" s="10"/>
      <c r="AU54" s="10">
        <f>(AV53+AV55)/2</f>
        <v>8.8957245897826887E-2</v>
      </c>
      <c r="AV54" s="10"/>
      <c r="AW54" s="10">
        <f>(AX53+AX55)/2</f>
        <v>6.3200088791749237E-2</v>
      </c>
      <c r="AX54" s="10"/>
      <c r="AY54" s="10">
        <f>(AZ53+AZ55)/2</f>
        <v>4.3388429752066138E-2</v>
      </c>
      <c r="AZ54" s="10"/>
      <c r="BA54" s="10">
        <f>1-1</f>
        <v>0</v>
      </c>
    </row>
    <row r="55" spans="1:53" x14ac:dyDescent="0.2">
      <c r="A55" s="10"/>
      <c r="B55" s="10">
        <f>(C54+C56)/2</f>
        <v>0.39703085179950592</v>
      </c>
      <c r="C55" s="10"/>
      <c r="D55" s="10">
        <f>(E54+E56)/2</f>
        <v>0.39189821583188339</v>
      </c>
      <c r="E55" s="10"/>
      <c r="F55" s="10">
        <f>(G54+G56)/2</f>
        <v>0.38654965299084443</v>
      </c>
      <c r="G55" s="10"/>
      <c r="H55" s="10">
        <f>(I54+I56)/2</f>
        <v>0.3809712528357162</v>
      </c>
      <c r="I55" s="10"/>
      <c r="J55" s="10">
        <f>(K54+K56)/2</f>
        <v>0.37514730195023438</v>
      </c>
      <c r="K55" s="10"/>
      <c r="L55" s="10">
        <f>(M54+M56)/2</f>
        <v>0.36905990525501758</v>
      </c>
      <c r="M55" s="10"/>
      <c r="N55" s="10">
        <f>(O54+O56)/2</f>
        <v>0.36268851422228465</v>
      </c>
      <c r="O55" s="10"/>
      <c r="P55" s="10">
        <f>(Q54+Q56)/2</f>
        <v>0.3560093371142391</v>
      </c>
      <c r="Q55" s="10"/>
      <c r="R55" s="10">
        <f>(S54+S56)/2</f>
        <v>0.34899459847938907</v>
      </c>
      <c r="S55" s="10"/>
      <c r="T55" s="10">
        <f>(U54+U56)/2</f>
        <v>0.34161160381286659</v>
      </c>
      <c r="U55" s="10"/>
      <c r="V55" s="10">
        <f>(W54+W56)/2</f>
        <v>0.33382154844148593</v>
      </c>
      <c r="W55" s="10"/>
      <c r="X55" s="10">
        <f>(Y54+Y56)/2</f>
        <v>0.32557798376901448</v>
      </c>
      <c r="Y55" s="10"/>
      <c r="Z55" s="10">
        <f>(AA54+AA56)/2</f>
        <v>0.31682481284082981</v>
      </c>
      <c r="AA55" s="10"/>
      <c r="AB55" s="10">
        <f>(AC54+AC56)/2</f>
        <v>0.3074936200078664</v>
      </c>
      <c r="AC55" s="10"/>
      <c r="AD55" s="10">
        <f>(AE54+AE56)/2</f>
        <v>0.29750002747861704</v>
      </c>
      <c r="AE55" s="10"/>
      <c r="AF55" s="10">
        <f>(AG54+AG56)/2</f>
        <v>0.28673858169810695</v>
      </c>
      <c r="AG55" s="10"/>
      <c r="AH55" s="10">
        <f>(AI54+AI56)/2</f>
        <v>0.27507534621883856</v>
      </c>
      <c r="AI55" s="10"/>
      <c r="AJ55" s="10">
        <f>(AK54+AK56)/2</f>
        <v>0.2623368091223312</v>
      </c>
      <c r="AK55" s="10"/>
      <c r="AL55" s="10">
        <f>(AM54+AM56)/2</f>
        <v>0.24829270224605604</v>
      </c>
      <c r="AM55" s="10"/>
      <c r="AN55" s="10">
        <f>(AO54+AO56)/2</f>
        <v>0.23262847240974965</v>
      </c>
      <c r="AO55" s="10"/>
      <c r="AP55" s="10">
        <f>(AQ54+AQ56)/2</f>
        <v>0.21489958033391063</v>
      </c>
      <c r="AQ55" s="10"/>
      <c r="AR55" s="10">
        <f>(AS54+AS56)/2</f>
        <v>0.19445296720243599</v>
      </c>
      <c r="AS55" s="10"/>
      <c r="AT55" s="10">
        <f>(AU54+AU56)/2</f>
        <v>0.17029193038484383</v>
      </c>
      <c r="AU55" s="10"/>
      <c r="AV55" s="10">
        <f>(AW54+AW56)/2</f>
        <v>0.1408908936807709</v>
      </c>
      <c r="AW55" s="10"/>
      <c r="AX55" s="10">
        <f>(AY54+AY56)/2</f>
        <v>0.10470596270746539</v>
      </c>
      <c r="AY55" s="10"/>
      <c r="AZ55" s="10">
        <f>(BA54+BA56)/2</f>
        <v>8.6776859504132275E-2</v>
      </c>
      <c r="BA55" s="10"/>
    </row>
    <row r="56" spans="1:53" x14ac:dyDescent="0.2">
      <c r="A56" s="10"/>
      <c r="B56" s="10"/>
      <c r="C56" s="10">
        <f>(D55+D57)/2</f>
        <v>0.46022996127648697</v>
      </c>
      <c r="D56" s="10"/>
      <c r="E56" s="10">
        <f>(F55+F57)/2</f>
        <v>0.45572777228149541</v>
      </c>
      <c r="F56" s="10"/>
      <c r="G56" s="10">
        <f>(H55+H57)/2</f>
        <v>0.45102528508483647</v>
      </c>
      <c r="H56" s="10"/>
      <c r="I56" s="10">
        <f>(J55+J57)/2</f>
        <v>0.44611025453403935</v>
      </c>
      <c r="J56" s="10"/>
      <c r="K56" s="10">
        <f>(L55+L57)/2</f>
        <v>0.44096888612631013</v>
      </c>
      <c r="L56" s="10"/>
      <c r="M56" s="10">
        <f>(N55+N57)/2</f>
        <v>0.43558547809417703</v>
      </c>
      <c r="N56" s="10"/>
      <c r="O56" s="10">
        <f>(P55+P57)/2</f>
        <v>0.4299419653670235</v>
      </c>
      <c r="P56" s="10"/>
      <c r="Q56" s="10">
        <f>(R55+R57)/2</f>
        <v>0.42401733720737084</v>
      </c>
      <c r="R56" s="10"/>
      <c r="S56" s="10">
        <f>(T55+T57)/2</f>
        <v>0.41778689123818824</v>
      </c>
      <c r="T56" s="10"/>
      <c r="U56" s="10">
        <f>(V55+V57)/2</f>
        <v>0.41122127356869503</v>
      </c>
      <c r="V56" s="10"/>
      <c r="W56" s="10">
        <f>(X55+X57)/2</f>
        <v>0.40428523528050875</v>
      </c>
      <c r="X56" s="10"/>
      <c r="Y56" s="10">
        <f>(Z55+Z57)/2</f>
        <v>0.3969360050816837</v>
      </c>
      <c r="Z56" s="10"/>
      <c r="AA56" s="10">
        <f>(AB55+AB57)/2</f>
        <v>0.38912112797799336</v>
      </c>
      <c r="AB56" s="10"/>
      <c r="AC56" s="10">
        <f>(AD55+AD57)/2</f>
        <v>0.38077553431439132</v>
      </c>
      <c r="AD56" s="10"/>
      <c r="AE56" s="10">
        <f>(AF55+AF57)/2</f>
        <v>0.37181745181795606</v>
      </c>
      <c r="AF56" s="10"/>
      <c r="AG56" s="10">
        <f>(AH55+AH57)/2</f>
        <v>0.362142495674042</v>
      </c>
      <c r="AH56" s="10"/>
      <c r="AI56" s="10">
        <f>(AJ55+AJ57)/2</f>
        <v>0.35161474955582994</v>
      </c>
      <c r="AJ56" s="10"/>
      <c r="AK56" s="10">
        <f>(AL55+AL57)/2</f>
        <v>0.34005263843668521</v>
      </c>
      <c r="AL56" s="10"/>
      <c r="AM56" s="10">
        <f>(AN55+AN57)/2</f>
        <v>0.32720534619658614</v>
      </c>
      <c r="AN56" s="10"/>
      <c r="AO56" s="10">
        <f>(AP55+AP57)/2</f>
        <v>0.31271108033694978</v>
      </c>
      <c r="AP56" s="10"/>
      <c r="AQ56" s="10">
        <f>(AR55+AR57)/2</f>
        <v>0.29601762349312311</v>
      </c>
      <c r="AR56" s="10"/>
      <c r="AS56" s="10">
        <f>(AT55+AT57)/2</f>
        <v>0.27621476375875692</v>
      </c>
      <c r="AT56" s="10"/>
      <c r="AU56" s="10">
        <f>(AV55+AV57)/2</f>
        <v>0.25162661487186078</v>
      </c>
      <c r="AV56" s="10"/>
      <c r="AW56" s="10">
        <f>(AX55+AX57)/2</f>
        <v>0.21858169856979254</v>
      </c>
      <c r="AX56" s="10"/>
      <c r="AY56" s="10">
        <f>(AZ55+AZ57)/2</f>
        <v>0.16602349566286465</v>
      </c>
      <c r="AZ56" s="10"/>
      <c r="BA56" s="10">
        <f>1-1/1.1^2</f>
        <v>0.17355371900826455</v>
      </c>
    </row>
    <row r="57" spans="1:53" x14ac:dyDescent="0.2">
      <c r="A57" s="10"/>
      <c r="B57" s="10"/>
      <c r="C57" s="10"/>
      <c r="D57" s="10">
        <f>(E56+E58)/2</f>
        <v>0.52856170672109049</v>
      </c>
      <c r="E57" s="10"/>
      <c r="F57" s="10">
        <f>(G56+G58)/2</f>
        <v>0.5249058915721464</v>
      </c>
      <c r="G57" s="10"/>
      <c r="H57" s="10">
        <f>(I56+I58)/2</f>
        <v>0.52107931733395674</v>
      </c>
      <c r="I57" s="10"/>
      <c r="J57" s="10">
        <f>(K56+K58)/2</f>
        <v>0.51707320711784432</v>
      </c>
      <c r="K57" s="10"/>
      <c r="L57" s="10">
        <f>(M56+M58)/2</f>
        <v>0.51287786699760263</v>
      </c>
      <c r="M57" s="10"/>
      <c r="N57" s="10">
        <f>(O56+O58)/2</f>
        <v>0.5084824419660694</v>
      </c>
      <c r="O57" s="10"/>
      <c r="P57" s="10">
        <f>(Q56+Q58)/2</f>
        <v>0.50387459361980791</v>
      </c>
      <c r="Q57" s="10"/>
      <c r="R57" s="10">
        <f>(S56+S58)/2</f>
        <v>0.4990400759353526</v>
      </c>
      <c r="S57" s="10"/>
      <c r="T57" s="10">
        <f>(U56+U58)/2</f>
        <v>0.49396217866350989</v>
      </c>
      <c r="U57" s="10"/>
      <c r="V57" s="10">
        <f>(W56+W58)/2</f>
        <v>0.48862099869590414</v>
      </c>
      <c r="W57" s="10"/>
      <c r="X57" s="10">
        <f>(Y56+Y58)/2</f>
        <v>0.48299248679200302</v>
      </c>
      <c r="Y57" s="10"/>
      <c r="Z57" s="10">
        <f>(AA56+AA58)/2</f>
        <v>0.47704719732253764</v>
      </c>
      <c r="AA57" s="10"/>
      <c r="AB57" s="10">
        <f>(AC56+AC58)/2</f>
        <v>0.47074863594812033</v>
      </c>
      <c r="AC57" s="10"/>
      <c r="AD57" s="10">
        <f>(AE56+AE58)/2</f>
        <v>0.4640510411501656</v>
      </c>
      <c r="AE57" s="10"/>
      <c r="AF57" s="10">
        <f>(AG56+AG58)/2</f>
        <v>0.45689632193780516</v>
      </c>
      <c r="AG57" s="10"/>
      <c r="AH57" s="10">
        <f>(AI56+AI58)/2</f>
        <v>0.44920964512924538</v>
      </c>
      <c r="AI57" s="10"/>
      <c r="AJ57" s="10">
        <f>(AK56+AK58)/2</f>
        <v>0.44089268998932862</v>
      </c>
      <c r="AK57" s="10"/>
      <c r="AL57" s="10">
        <f>(AM56+AM58)/2</f>
        <v>0.43181257462731432</v>
      </c>
      <c r="AM57" s="10"/>
      <c r="AN57" s="10">
        <f>(AO56+AO58)/2</f>
        <v>0.42178221998342258</v>
      </c>
      <c r="AO57" s="10"/>
      <c r="AP57" s="10">
        <f>(AQ56+AQ58)/2</f>
        <v>0.41052258033998895</v>
      </c>
      <c r="AQ57" s="10"/>
      <c r="AR57" s="10">
        <f>(AS56+AS58)/2</f>
        <v>0.39758227978381022</v>
      </c>
      <c r="AS57" s="10"/>
      <c r="AT57" s="10">
        <f>(AU56+AU58)/2</f>
        <v>0.38213759713267004</v>
      </c>
      <c r="AU57" s="10"/>
      <c r="AV57" s="10">
        <f>(AW56+AW58)/2</f>
        <v>0.36236233606295065</v>
      </c>
      <c r="AW57" s="10"/>
      <c r="AX57" s="10">
        <f>(AY56+AY58)/2</f>
        <v>0.33245743443211967</v>
      </c>
      <c r="AY57" s="10"/>
      <c r="AZ57" s="10">
        <f>(BA56+BA58)/2</f>
        <v>0.24527013182159701</v>
      </c>
      <c r="BA57" s="10"/>
    </row>
    <row r="58" spans="1:53" x14ac:dyDescent="0.2">
      <c r="A58" s="10"/>
      <c r="B58" s="10"/>
      <c r="C58" s="10"/>
      <c r="D58" s="10"/>
      <c r="E58" s="10">
        <f>(F57+F59)/2</f>
        <v>0.60139564116068556</v>
      </c>
      <c r="F58" s="10"/>
      <c r="G58" s="10">
        <f>(H57+H59)/2</f>
        <v>0.59878649805945638</v>
      </c>
      <c r="H58" s="10"/>
      <c r="I58" s="10">
        <f>(J57+J59)/2</f>
        <v>0.59604838013387407</v>
      </c>
      <c r="J58" s="10"/>
      <c r="K58" s="10">
        <f>(L57+L59)/2</f>
        <v>0.59317752810937863</v>
      </c>
      <c r="L58" s="10"/>
      <c r="M58" s="10">
        <f>(N57+N59)/2</f>
        <v>0.59017025590102823</v>
      </c>
      <c r="N58" s="10"/>
      <c r="O58" s="10">
        <f>(P57+P59)/2</f>
        <v>0.58702291856511524</v>
      </c>
      <c r="P58" s="10"/>
      <c r="Q58" s="10">
        <f>(R57+R59)/2</f>
        <v>0.58373185003224504</v>
      </c>
      <c r="R58" s="10"/>
      <c r="S58" s="10">
        <f>(T57+T59)/2</f>
        <v>0.58029326063251696</v>
      </c>
      <c r="T58" s="10"/>
      <c r="U58" s="10">
        <f>(V57+V59)/2</f>
        <v>0.57670308375832469</v>
      </c>
      <c r="V58" s="10"/>
      <c r="W58" s="10">
        <f>(X57+X59)/2</f>
        <v>0.57295676211129953</v>
      </c>
      <c r="X58" s="10"/>
      <c r="Y58" s="10">
        <f>(Z57+Z59)/2</f>
        <v>0.56904896850232234</v>
      </c>
      <c r="Z58" s="10"/>
      <c r="AA58" s="10">
        <f>(AB57+AB59)/2</f>
        <v>0.56497326666708192</v>
      </c>
      <c r="AB58" s="10"/>
      <c r="AC58" s="10">
        <f>(AD57+AD59)/2</f>
        <v>0.5607217375818494</v>
      </c>
      <c r="AD58" s="10"/>
      <c r="AE58" s="10">
        <f>(AF57+AF59)/2</f>
        <v>0.5562846304823752</v>
      </c>
      <c r="AF58" s="10"/>
      <c r="AG58" s="10">
        <f>(AH57+AH59)/2</f>
        <v>0.55165014820156832</v>
      </c>
      <c r="AH58" s="10"/>
      <c r="AI58" s="10">
        <f>(AJ57+AJ59)/2</f>
        <v>0.54680454070266082</v>
      </c>
      <c r="AJ58" s="10"/>
      <c r="AK58" s="10">
        <f>(AL57+AL59)/2</f>
        <v>0.54173274154197204</v>
      </c>
      <c r="AL58" s="10"/>
      <c r="AM58" s="10">
        <f>(AN57+AN59)/2</f>
        <v>0.53641980305804249</v>
      </c>
      <c r="AN58" s="10"/>
      <c r="AO58" s="10">
        <f>(AP57+AP59)/2</f>
        <v>0.53085335962989544</v>
      </c>
      <c r="AP58" s="10"/>
      <c r="AQ58" s="10">
        <f>(AR57+AR59)/2</f>
        <v>0.5250275371868548</v>
      </c>
      <c r="AR58" s="10"/>
      <c r="AS58" s="10">
        <f>(AT57+AT59)/2</f>
        <v>0.51894979580886358</v>
      </c>
      <c r="AT58" s="10"/>
      <c r="AU58" s="10">
        <f>(AV57+AV59)/2</f>
        <v>0.5126485793934793</v>
      </c>
      <c r="AV58" s="10"/>
      <c r="AW58" s="10">
        <f>(AX57+AX59)/2</f>
        <v>0.50614297355610871</v>
      </c>
      <c r="AX58" s="10"/>
      <c r="AY58" s="10">
        <f>(AZ57+AZ59)/2</f>
        <v>0.49889137320137467</v>
      </c>
      <c r="AZ58" s="10"/>
      <c r="BA58" s="10">
        <f>1-1/1.1^4</f>
        <v>0.31698654463492948</v>
      </c>
    </row>
    <row r="59" spans="1:53" x14ac:dyDescent="0.2">
      <c r="A59" s="10"/>
      <c r="B59" s="10"/>
      <c r="C59" s="10"/>
      <c r="D59" s="10"/>
      <c r="E59" s="10"/>
      <c r="F59" s="10">
        <f>(G58+G60)/2</f>
        <v>0.6778853907492246</v>
      </c>
      <c r="G59" s="10"/>
      <c r="H59" s="10">
        <f>(I58+I60)/2</f>
        <v>0.67649367878495603</v>
      </c>
      <c r="I59" s="10"/>
      <c r="J59" s="10">
        <f>(K58+K60)/2</f>
        <v>0.67502355314990392</v>
      </c>
      <c r="K59" s="10"/>
      <c r="L59" s="10">
        <f>(M58+M60)/2</f>
        <v>0.67347718922115463</v>
      </c>
      <c r="M59" s="10"/>
      <c r="N59" s="10">
        <f>(O58+O60)/2</f>
        <v>0.67185806983598695</v>
      </c>
      <c r="O59" s="10"/>
      <c r="P59" s="10">
        <f>(Q58+Q60)/2</f>
        <v>0.67017124351042257</v>
      </c>
      <c r="Q59" s="10"/>
      <c r="R59" s="10">
        <f>(S58+S60)/2</f>
        <v>0.66842362412913747</v>
      </c>
      <c r="S59" s="10"/>
      <c r="T59" s="10">
        <f>(U58+U60)/2</f>
        <v>0.66662434260152403</v>
      </c>
      <c r="U59" s="10"/>
      <c r="V59" s="10">
        <f>(W58+W60)/2</f>
        <v>0.66478516882074534</v>
      </c>
      <c r="W59" s="10"/>
      <c r="X59" s="10">
        <f>(Y58+Y60)/2</f>
        <v>0.66292103743059605</v>
      </c>
      <c r="Y59" s="10"/>
      <c r="Z59" s="10">
        <f>(AA58+AA60)/2</f>
        <v>0.66105073968210704</v>
      </c>
      <c r="AA59" s="10"/>
      <c r="AB59" s="10">
        <f>(AC58+AC60)/2</f>
        <v>0.6591978973860434</v>
      </c>
      <c r="AC59" s="10"/>
      <c r="AD59" s="10">
        <f>(AE58+AE60)/2</f>
        <v>0.6573924340135332</v>
      </c>
      <c r="AE59" s="10"/>
      <c r="AF59" s="10">
        <f>(AG58+AG60)/2</f>
        <v>0.65567293902694523</v>
      </c>
      <c r="AG59" s="10"/>
      <c r="AH59" s="10">
        <f>(AI58+AI60)/2</f>
        <v>0.65409065127389132</v>
      </c>
      <c r="AI59" s="10"/>
      <c r="AJ59" s="10">
        <f>(AK58+AK60)/2</f>
        <v>0.65271639141599302</v>
      </c>
      <c r="AK59" s="10"/>
      <c r="AL59" s="10">
        <f>(AM58+AM60)/2</f>
        <v>0.65165290845662982</v>
      </c>
      <c r="AM59" s="10"/>
      <c r="AN59" s="10">
        <f>(AO58+AO60)/2</f>
        <v>0.65105738613266229</v>
      </c>
      <c r="AO59" s="10"/>
      <c r="AP59" s="10">
        <f>(AQ58+AQ60)/2</f>
        <v>0.65118413891980187</v>
      </c>
      <c r="AQ59" s="10"/>
      <c r="AR59" s="10">
        <f>(AS58+AS60)/2</f>
        <v>0.65247279458989937</v>
      </c>
      <c r="AS59" s="10"/>
      <c r="AT59" s="10">
        <f>(AU58+AU60)/2</f>
        <v>0.65576199448505723</v>
      </c>
      <c r="AU59" s="10"/>
      <c r="AV59" s="10">
        <f>(AW58+AW60)/2</f>
        <v>0.66293482272400794</v>
      </c>
      <c r="AW59" s="10"/>
      <c r="AX59" s="10">
        <f>(AY58+AY60)/2</f>
        <v>0.67982851268009781</v>
      </c>
      <c r="AY59" s="10"/>
      <c r="AZ59" s="10">
        <f>(BA58+BA60)</f>
        <v>0.75251261458115226</v>
      </c>
      <c r="BA59" s="10"/>
    </row>
    <row r="60" spans="1:53" x14ac:dyDescent="0.2">
      <c r="A60" s="10"/>
      <c r="B60" s="10"/>
      <c r="C60" s="10"/>
      <c r="D60" s="10"/>
      <c r="E60" s="10"/>
      <c r="F60" s="10"/>
      <c r="G60" s="10">
        <f>(H59+H61)/2</f>
        <v>0.75698428343899282</v>
      </c>
      <c r="H60" s="10"/>
      <c r="I60" s="10">
        <f>(J59+J61)/2</f>
        <v>0.756938977436038</v>
      </c>
      <c r="J60" s="10"/>
      <c r="K60" s="10">
        <f>(L59+L61)/2</f>
        <v>0.75686957819042922</v>
      </c>
      <c r="L60" s="10"/>
      <c r="M60" s="10">
        <f>(N59+N61)/2</f>
        <v>0.75678412254128102</v>
      </c>
      <c r="N60" s="10"/>
      <c r="O60" s="10">
        <f>(P59+P61)/2</f>
        <v>0.75669322110685866</v>
      </c>
      <c r="P60" s="10"/>
      <c r="Q60" s="10">
        <f>(R59+R61)/2</f>
        <v>0.7566106369886002</v>
      </c>
      <c r="R60" s="10"/>
      <c r="S60" s="10">
        <f>(T59+T61)/2</f>
        <v>0.75655398762575787</v>
      </c>
      <c r="T60" s="10"/>
      <c r="U60" s="10">
        <f>(V59+V61)/2</f>
        <v>0.75654560144472338</v>
      </c>
      <c r="V60" s="10"/>
      <c r="W60" s="10">
        <f>(X59+X61)/2</f>
        <v>0.75661357553019104</v>
      </c>
      <c r="X60" s="10"/>
      <c r="Y60" s="10">
        <f>(Z59+Z61)/2</f>
        <v>0.75679310635886976</v>
      </c>
      <c r="Z60" s="10"/>
      <c r="AA60" s="10">
        <f>(AB59+AB61)/2</f>
        <v>0.75712821269713215</v>
      </c>
      <c r="AB60" s="10"/>
      <c r="AC60" s="10">
        <f>(AD59+AD61)/2</f>
        <v>0.75767405719023739</v>
      </c>
      <c r="AD60" s="10"/>
      <c r="AE60" s="10">
        <f>(AF59+AF61)/2</f>
        <v>0.7585002375446912</v>
      </c>
      <c r="AF60" s="10"/>
      <c r="AG60" s="10">
        <f>(AH59+AH61)/2</f>
        <v>0.75969572985232214</v>
      </c>
      <c r="AH60" s="10"/>
      <c r="AI60" s="10">
        <f>(AJ59+AJ61)/2</f>
        <v>0.76137676184512182</v>
      </c>
      <c r="AJ60" s="10"/>
      <c r="AK60" s="10">
        <f>(AL59+AL61)/2</f>
        <v>0.7637000412900139</v>
      </c>
      <c r="AL60" s="10"/>
      <c r="AM60" s="10">
        <f>(AN59+AN61)/2</f>
        <v>0.76688601385521715</v>
      </c>
      <c r="AN60" s="10"/>
      <c r="AO60" s="10">
        <f>(AP59+AP61)/2</f>
        <v>0.77126141263542902</v>
      </c>
      <c r="AP60" s="10"/>
      <c r="AQ60" s="10">
        <f>(AR59+AR61)/2</f>
        <v>0.77734074065274883</v>
      </c>
      <c r="AR60" s="10"/>
      <c r="AS60" s="10">
        <f>(AT59+AT61)/2</f>
        <v>0.78599579337093528</v>
      </c>
      <c r="AT60" s="10"/>
      <c r="AU60" s="10">
        <f>(AV59+AV61)/2</f>
        <v>0.79887540957663516</v>
      </c>
      <c r="AV60" s="10"/>
      <c r="AW60" s="10">
        <f>(AX59+AX61)/2</f>
        <v>0.81972667189190729</v>
      </c>
      <c r="AX60" s="10"/>
      <c r="AY60" s="10">
        <f>(AZ59+AZ61)/2</f>
        <v>0.86076565215882095</v>
      </c>
      <c r="AZ60" s="10"/>
      <c r="BA60" s="10">
        <f>1-1/1.1^6</f>
        <v>0.43552606994622278</v>
      </c>
    </row>
    <row r="61" spans="1:53" x14ac:dyDescent="0.2">
      <c r="A61" s="10"/>
      <c r="B61" s="10"/>
      <c r="C61" s="10"/>
      <c r="D61" s="10"/>
      <c r="E61" s="10"/>
      <c r="F61" s="10"/>
      <c r="G61" s="10"/>
      <c r="H61" s="10">
        <f>(I60+I62)/2</f>
        <v>0.8374748880930295</v>
      </c>
      <c r="I61" s="10"/>
      <c r="J61" s="10">
        <f>(K60+K62)/2</f>
        <v>0.83885440172217196</v>
      </c>
      <c r="K61" s="10"/>
      <c r="L61" s="10">
        <f>(M60+M62)/2</f>
        <v>0.8402619671597038</v>
      </c>
      <c r="M61" s="10"/>
      <c r="N61" s="10">
        <f>(O60+O62)/2</f>
        <v>0.84171017524657499</v>
      </c>
      <c r="O61" s="10"/>
      <c r="P61" s="10">
        <f>(Q60+Q62)/2</f>
        <v>0.84321519870329475</v>
      </c>
      <c r="Q61" s="10"/>
      <c r="R61" s="10">
        <f>(S60+S62)/2</f>
        <v>0.84479764984806294</v>
      </c>
      <c r="S61" s="10"/>
      <c r="T61" s="10">
        <f>(U60+U62)/2</f>
        <v>0.8464836326499916</v>
      </c>
      <c r="U61" s="10"/>
      <c r="V61" s="10">
        <f>(W60+W62)/2</f>
        <v>0.84830603406870142</v>
      </c>
      <c r="W61" s="10"/>
      <c r="X61" s="10">
        <f>(Y60+Y62)/2</f>
        <v>0.85030611362978592</v>
      </c>
      <c r="Y61" s="10"/>
      <c r="Z61" s="10">
        <f>(AA60+AA62)/2</f>
        <v>0.85253547303563249</v>
      </c>
      <c r="AA61" s="10"/>
      <c r="AB61" s="10">
        <f>(AC60+AC62)/2</f>
        <v>0.8550585280082208</v>
      </c>
      <c r="AC61" s="10"/>
      <c r="AD61" s="10">
        <f>(AE60+AE62)/2</f>
        <v>0.85795568036694148</v>
      </c>
      <c r="AE61" s="10"/>
      <c r="AF61" s="10">
        <f>(AG60+AG62)/2</f>
        <v>0.86132753606243728</v>
      </c>
      <c r="AG61" s="10"/>
      <c r="AH61" s="10">
        <f>(AI60+AI62)/2</f>
        <v>0.86530080843075285</v>
      </c>
      <c r="AI61" s="10"/>
      <c r="AJ61" s="10">
        <f>(AK60+AK62)/2</f>
        <v>0.87003713227425061</v>
      </c>
      <c r="AK61" s="10"/>
      <c r="AL61" s="10">
        <f>(AM60+AM62)/2</f>
        <v>0.87574717412339809</v>
      </c>
      <c r="AM61" s="10"/>
      <c r="AN61" s="10">
        <f>(AO60+AO62)/2</f>
        <v>0.88271464157777202</v>
      </c>
      <c r="AO61" s="10"/>
      <c r="AP61" s="10">
        <f>(AQ60+AQ62)/2</f>
        <v>0.89133868635105618</v>
      </c>
      <c r="AQ61" s="10"/>
      <c r="AR61" s="10">
        <f>(AS60+AS62)/2</f>
        <v>0.90220868671559828</v>
      </c>
      <c r="AS61" s="10"/>
      <c r="AT61" s="10">
        <f>(AU60+AU62)/2</f>
        <v>0.91622959225681333</v>
      </c>
      <c r="AU61" s="10"/>
      <c r="AV61" s="10">
        <f>(AW60+AW62)/2</f>
        <v>0.93481599642926239</v>
      </c>
      <c r="AW61" s="10"/>
      <c r="AX61" s="10">
        <f>(AY60+AY62)/2</f>
        <v>0.95962483110371677</v>
      </c>
      <c r="AY61" s="10"/>
      <c r="AZ61" s="10">
        <f>(BA60+BA62)</f>
        <v>0.96901868973648964</v>
      </c>
      <c r="BA61" s="10"/>
    </row>
    <row r="62" spans="1:53" x14ac:dyDescent="0.2">
      <c r="A62" s="10"/>
      <c r="B62" s="10"/>
      <c r="C62" s="10"/>
      <c r="D62" s="10"/>
      <c r="E62" s="10"/>
      <c r="F62" s="10"/>
      <c r="G62" s="10"/>
      <c r="H62" s="10"/>
      <c r="I62" s="10">
        <f>(J61+J63)/2</f>
        <v>0.91801079875002101</v>
      </c>
      <c r="J62" s="10"/>
      <c r="K62" s="10">
        <f>(L61+L63)/2</f>
        <v>0.92083922525391482</v>
      </c>
      <c r="L62" s="10"/>
      <c r="M62" s="10">
        <f>(N61+N63)/2</f>
        <v>0.92373981177812658</v>
      </c>
      <c r="N62" s="10"/>
      <c r="O62" s="10">
        <f>(P61+P63)/2</f>
        <v>0.92672712938629143</v>
      </c>
      <c r="P62" s="10"/>
      <c r="Q62" s="10">
        <f>(R61+R63)/2</f>
        <v>0.92981976041798942</v>
      </c>
      <c r="R62" s="10"/>
      <c r="S62" s="10">
        <f>(T61+T63)/2</f>
        <v>0.93304131207036789</v>
      </c>
      <c r="T62" s="10"/>
      <c r="U62" s="10">
        <f>(V61+V63)/2</f>
        <v>0.93642166385525993</v>
      </c>
      <c r="V62" s="10"/>
      <c r="W62" s="10">
        <f>(X61+X63)/2</f>
        <v>0.9399984926072118</v>
      </c>
      <c r="X62" s="10"/>
      <c r="Y62" s="10">
        <f>(Z61+Z63)/2</f>
        <v>0.94381912090070208</v>
      </c>
      <c r="Z62" s="10"/>
      <c r="AA62" s="10">
        <f>(AB61+AB63)/2</f>
        <v>0.94794273337413282</v>
      </c>
      <c r="AB62" s="10"/>
      <c r="AC62" s="10">
        <f>(AD61+AD63)/2</f>
        <v>0.95244299882620409</v>
      </c>
      <c r="AD62" s="10"/>
      <c r="AE62" s="10">
        <f>(AF61+AF63)/2</f>
        <v>0.95741112318919175</v>
      </c>
      <c r="AF62" s="10"/>
      <c r="AG62" s="10">
        <f>(AH61+AH63)/2</f>
        <v>0.96295934227255242</v>
      </c>
      <c r="AH62" s="10"/>
      <c r="AI62" s="10">
        <f>(AJ61+AJ63)/2</f>
        <v>0.96922485501638389</v>
      </c>
      <c r="AJ62" s="10"/>
      <c r="AK62" s="10">
        <f>(AL61+AL63)/2</f>
        <v>0.97637422325848733</v>
      </c>
      <c r="AL62" s="10"/>
      <c r="AM62" s="10">
        <f>(AN61+AN63)/2</f>
        <v>0.98460833439157902</v>
      </c>
      <c r="AN62" s="10"/>
      <c r="AO62" s="10">
        <f>(AP61+AP63)/2</f>
        <v>0.9941678705201149</v>
      </c>
      <c r="AP62" s="10"/>
      <c r="AQ62" s="10">
        <f>(AR61+AR63)/2</f>
        <v>1.0053366320493635</v>
      </c>
      <c r="AR62" s="10"/>
      <c r="AS62" s="10">
        <f>(AT61+AT63)/2</f>
        <v>1.0184215800602614</v>
      </c>
      <c r="AT62" s="10"/>
      <c r="AU62" s="10">
        <f>(AV61+AV63)/2</f>
        <v>1.0335837749369916</v>
      </c>
      <c r="AV62" s="10"/>
      <c r="AW62" s="10">
        <f>(AX61+AX63)/2</f>
        <v>1.0499053209666176</v>
      </c>
      <c r="AX62" s="10"/>
      <c r="AY62" s="10">
        <f>(AZ61+AZ63)/2</f>
        <v>1.0584840100486126</v>
      </c>
      <c r="AZ62" s="10"/>
      <c r="BA62" s="10">
        <f>1-1/1.1^8</f>
        <v>0.53349261979026685</v>
      </c>
    </row>
    <row r="63" spans="1:53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>
        <f>(K62+K64)/2</f>
        <v>0.99716719577787016</v>
      </c>
      <c r="K63" s="10"/>
      <c r="L63" s="10">
        <f>(M62+M64)/2</f>
        <v>1.0014164833481258</v>
      </c>
      <c r="M63" s="10"/>
      <c r="N63" s="10">
        <f>(O62+O64)/2</f>
        <v>1.0057694483096782</v>
      </c>
      <c r="O63" s="10"/>
      <c r="P63" s="10">
        <f>(Q62+Q64)/2</f>
        <v>1.0102390600692881</v>
      </c>
      <c r="Q63" s="10"/>
      <c r="R63" s="10">
        <f>(S62+S64)/2</f>
        <v>1.0148418709879159</v>
      </c>
      <c r="S63" s="10"/>
      <c r="T63" s="10">
        <f>(U62+U64)/2</f>
        <v>1.0195989914907442</v>
      </c>
      <c r="U63" s="10"/>
      <c r="V63" s="10">
        <f>(W62+W64)/2</f>
        <v>1.0245372936418184</v>
      </c>
      <c r="W63" s="10"/>
      <c r="X63" s="10">
        <f>(Y62+Y64)/2</f>
        <v>1.0296908715846378</v>
      </c>
      <c r="Y63" s="10"/>
      <c r="Z63" s="10">
        <f>(AA62+AA64)/2</f>
        <v>1.0351027687657717</v>
      </c>
      <c r="AA63" s="10"/>
      <c r="AB63" s="10">
        <f>(AC62+AC64)/2</f>
        <v>1.0408269387400448</v>
      </c>
      <c r="AC63" s="10"/>
      <c r="AD63" s="10">
        <f>(AE62+AE64)/2</f>
        <v>1.0469303172854667</v>
      </c>
      <c r="AE63" s="10"/>
      <c r="AF63" s="10">
        <f>(AG62+AG64)/2</f>
        <v>1.0534947103159462</v>
      </c>
      <c r="AG63" s="10"/>
      <c r="AH63" s="10">
        <f>(AI62+AI64)/2</f>
        <v>1.0606178761143519</v>
      </c>
      <c r="AI63" s="10"/>
      <c r="AJ63" s="10">
        <f>(AK62+AK64)/2</f>
        <v>1.0684125777585172</v>
      </c>
      <c r="AK63" s="10"/>
      <c r="AL63" s="10">
        <f>(AM62+AM64)/2</f>
        <v>1.0770012723935767</v>
      </c>
      <c r="AM63" s="10"/>
      <c r="AN63" s="10">
        <f>(AO62+AO64)/2</f>
        <v>1.086502027205386</v>
      </c>
      <c r="AO63" s="10"/>
      <c r="AP63" s="10">
        <f>(AQ62+AQ64)/2</f>
        <v>1.0969970546891736</v>
      </c>
      <c r="AQ63" s="10"/>
      <c r="AR63" s="10">
        <f>(AS62+AS64)/2</f>
        <v>1.1084645773831288</v>
      </c>
      <c r="AS63" s="10"/>
      <c r="AT63" s="10">
        <f>(AU62+AU64)/2</f>
        <v>1.1206135678637095</v>
      </c>
      <c r="AU63" s="10"/>
      <c r="AV63" s="10">
        <f>(AW62+AW64)/2</f>
        <v>1.132351553444721</v>
      </c>
      <c r="AW63" s="10"/>
      <c r="AX63" s="10">
        <f>(AY62+AY64)/2</f>
        <v>1.1401858108295182</v>
      </c>
      <c r="AY63" s="10"/>
      <c r="AZ63" s="10">
        <f>(BA62+BA64)</f>
        <v>1.1479493303607353</v>
      </c>
      <c r="BA63" s="10"/>
    </row>
    <row r="64" spans="1:53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>
        <f>(L63+L65)/2</f>
        <v>1.0734951663018255</v>
      </c>
      <c r="L64" s="10"/>
      <c r="M64" s="10">
        <f>(N63+N65)/2</f>
        <v>1.0790931549181249</v>
      </c>
      <c r="N64" s="10"/>
      <c r="O64" s="10">
        <f>(P63+P65)/2</f>
        <v>1.0848117672330648</v>
      </c>
      <c r="P64" s="10"/>
      <c r="Q64" s="10">
        <f>(R63+R65)/2</f>
        <v>1.090658359720587</v>
      </c>
      <c r="R64" s="10"/>
      <c r="S64" s="10">
        <f>(T63+T65)/2</f>
        <v>1.096642429905464</v>
      </c>
      <c r="T64" s="10"/>
      <c r="U64" s="10">
        <f>(V63+V65)/2</f>
        <v>1.1027763191262285</v>
      </c>
      <c r="V64" s="10"/>
      <c r="W64" s="10">
        <f>(X63+X65)/2</f>
        <v>1.1090760946764253</v>
      </c>
      <c r="X64" s="10"/>
      <c r="Y64" s="10">
        <f>(Z63+Z65)/2</f>
        <v>1.1155626222685737</v>
      </c>
      <c r="Z64" s="10"/>
      <c r="AA64" s="10">
        <f>(AB63+AB65)/2</f>
        <v>1.1222628041574108</v>
      </c>
      <c r="AB64" s="10"/>
      <c r="AC64" s="10">
        <f>(AD63+AD65)/2</f>
        <v>1.1292108786538855</v>
      </c>
      <c r="AD64" s="10"/>
      <c r="AE64" s="10">
        <f>(AF63+AF65)/2</f>
        <v>1.1364495113817417</v>
      </c>
      <c r="AF64" s="10"/>
      <c r="AG64" s="10">
        <f>(AH63+AH65)/2</f>
        <v>1.1440300783593398</v>
      </c>
      <c r="AH64" s="10"/>
      <c r="AI64" s="10">
        <f>(AJ63+AJ65)/2</f>
        <v>1.1520108972123198</v>
      </c>
      <c r="AJ64" s="10"/>
      <c r="AK64" s="10">
        <f>(AL63+AL65)/2</f>
        <v>1.160450932258547</v>
      </c>
      <c r="AL64" s="10"/>
      <c r="AM64" s="10">
        <f>(AN63+AN65)/2</f>
        <v>1.1693942103955743</v>
      </c>
      <c r="AN64" s="10"/>
      <c r="AO64" s="10">
        <f>(AP63+AP65)/2</f>
        <v>1.1788361838906571</v>
      </c>
      <c r="AP64" s="10"/>
      <c r="AQ64" s="10">
        <f>(AR63+AR65)/2</f>
        <v>1.1886574773289835</v>
      </c>
      <c r="AR64" s="10"/>
      <c r="AS64" s="10">
        <f>(AT63+AT65)/2</f>
        <v>1.1985075747059961</v>
      </c>
      <c r="AT64" s="10"/>
      <c r="AU64" s="10">
        <f>(AV63+AV65)/2</f>
        <v>1.2076433607904271</v>
      </c>
      <c r="AV64" s="10"/>
      <c r="AW64" s="10">
        <f>(AX63+AX65)/2</f>
        <v>1.2147977859228245</v>
      </c>
      <c r="AX64" s="10"/>
      <c r="AY64" s="10">
        <f>(AZ63+AZ65)/2</f>
        <v>1.2218876116104238</v>
      </c>
      <c r="AZ64" s="10"/>
      <c r="BA64" s="10">
        <f>1-1/1.1^10</f>
        <v>0.61445671057046858</v>
      </c>
    </row>
    <row r="65" spans="1:53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>
        <f>(M64+M66)/2</f>
        <v>1.1455738492555252</v>
      </c>
      <c r="M65" s="10"/>
      <c r="N65" s="10">
        <f>(O64+O66)/2</f>
        <v>1.1524168615265713</v>
      </c>
      <c r="O65" s="10"/>
      <c r="P65" s="10">
        <f>(Q64+Q66)/2</f>
        <v>1.1593844743968416</v>
      </c>
      <c r="Q65" s="10"/>
      <c r="R65" s="10">
        <f>(S64+S66)/2</f>
        <v>1.1664748484532583</v>
      </c>
      <c r="S65" s="10"/>
      <c r="T65" s="10">
        <f>(U64+U66)/2</f>
        <v>1.1736858683201838</v>
      </c>
      <c r="U65" s="10"/>
      <c r="V65" s="10">
        <f>(W64+W66)/2</f>
        <v>1.1810153446106386</v>
      </c>
      <c r="W65" s="10"/>
      <c r="X65" s="10">
        <f>(Y64+Y66)/2</f>
        <v>1.1884613177682131</v>
      </c>
      <c r="Y65" s="10"/>
      <c r="Z65" s="10">
        <f>(AA64+AA66)/2</f>
        <v>1.1960224757713758</v>
      </c>
      <c r="AA65" s="10"/>
      <c r="AB65" s="10">
        <f>(AC64+AC66)/2</f>
        <v>1.2036986695747767</v>
      </c>
      <c r="AC65" s="10"/>
      <c r="AD65" s="10">
        <f>(AE64+AE66)/2</f>
        <v>1.2114914400223042</v>
      </c>
      <c r="AE65" s="10"/>
      <c r="AF65" s="10">
        <f>(AG64+AG66)/2</f>
        <v>1.2194043124475369</v>
      </c>
      <c r="AG65" s="10"/>
      <c r="AH65" s="10">
        <f>(AI64+AI66)/2</f>
        <v>1.2274422806043279</v>
      </c>
      <c r="AI65" s="10"/>
      <c r="AJ65" s="10">
        <f>(AK64+AK66)/2</f>
        <v>1.2356092166661221</v>
      </c>
      <c r="AK65" s="10"/>
      <c r="AL65" s="10">
        <f>(AM64+AM66)/2</f>
        <v>1.2439005921235173</v>
      </c>
      <c r="AM65" s="10"/>
      <c r="AN65" s="10">
        <f>(AO64+AO66)/2</f>
        <v>1.2522863935857627</v>
      </c>
      <c r="AO65" s="10"/>
      <c r="AP65" s="10">
        <f>(AQ64+AQ66)/2</f>
        <v>1.2606753130921406</v>
      </c>
      <c r="AQ65" s="10"/>
      <c r="AR65" s="10">
        <f>(AS64+AS66)/2</f>
        <v>1.2688503772748381</v>
      </c>
      <c r="AS65" s="10"/>
      <c r="AT65" s="10">
        <f>(AU64+AU66)/2</f>
        <v>1.2764015815482828</v>
      </c>
      <c r="AU65" s="10"/>
      <c r="AV65" s="10">
        <f>(AW64+AW66)/2</f>
        <v>1.2829351681361332</v>
      </c>
      <c r="AW65" s="10"/>
      <c r="AX65" s="10">
        <f>(AY64+AY66)/2</f>
        <v>1.2894097610161308</v>
      </c>
      <c r="AY65" s="10"/>
      <c r="AZ65" s="10">
        <f>(BA64+BA66)</f>
        <v>1.2958258928601121</v>
      </c>
      <c r="BA65" s="10"/>
    </row>
    <row r="66" spans="1:53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>
        <f>(N65+N67)/2</f>
        <v>1.2120545435929253</v>
      </c>
      <c r="N66" s="10"/>
      <c r="O66" s="10">
        <f>(P65+P67)/2</f>
        <v>1.2200219558200778</v>
      </c>
      <c r="P66" s="10"/>
      <c r="Q66" s="10">
        <f>(R65+R67)/2</f>
        <v>1.2281105890730963</v>
      </c>
      <c r="R66" s="10"/>
      <c r="S66" s="10">
        <f>(T65+T67)/2</f>
        <v>1.2363072670010524</v>
      </c>
      <c r="T66" s="10"/>
      <c r="U66" s="10">
        <f>(V65+V67)/2</f>
        <v>1.2445954175141392</v>
      </c>
      <c r="V66" s="10"/>
      <c r="W66" s="10">
        <f>(X65+X67)/2</f>
        <v>1.2529545945448517</v>
      </c>
      <c r="X66" s="10"/>
      <c r="Y66" s="10">
        <f>(Z65+Z67)/2</f>
        <v>1.2613600132678524</v>
      </c>
      <c r="Z66" s="10"/>
      <c r="AA66" s="10">
        <f>(AB65+AB67)/2</f>
        <v>1.2697821473853408</v>
      </c>
      <c r="AB66" s="10"/>
      <c r="AC66" s="10">
        <f>(AD65+AD67)/2</f>
        <v>1.2781864604956676</v>
      </c>
      <c r="AD66" s="10"/>
      <c r="AE66" s="10">
        <f>(AF65+AF67)/2</f>
        <v>1.2865333686628668</v>
      </c>
      <c r="AF66" s="10"/>
      <c r="AG66" s="10">
        <f>(AH65+AH67)/2</f>
        <v>1.294778546535734</v>
      </c>
      <c r="AH66" s="10"/>
      <c r="AI66" s="10">
        <f>(AJ65+AJ67)/2</f>
        <v>1.3028736639963361</v>
      </c>
      <c r="AJ66" s="10"/>
      <c r="AK66" s="10">
        <f>(AL65+AL67)/2</f>
        <v>1.310767501073697</v>
      </c>
      <c r="AL66" s="10"/>
      <c r="AM66" s="10">
        <f>(AN65+AN67)/2</f>
        <v>1.3184069738514603</v>
      </c>
      <c r="AN66" s="10"/>
      <c r="AO66" s="10">
        <f>(AP65+AP67)/2</f>
        <v>1.3257366032808682</v>
      </c>
      <c r="AP66" s="10"/>
      <c r="AQ66" s="10">
        <f>(AR65+AR67)/2</f>
        <v>1.3326931488552975</v>
      </c>
      <c r="AR66" s="10"/>
      <c r="AS66" s="10">
        <f>(AT65+AT67)/2</f>
        <v>1.3391931798436798</v>
      </c>
      <c r="AT66" s="10"/>
      <c r="AU66" s="10">
        <f>(AV65+AV67)/2</f>
        <v>1.3451598023061382</v>
      </c>
      <c r="AV66" s="10"/>
      <c r="AW66" s="10">
        <f>(AX65+AX67)/2</f>
        <v>1.3510725503494418</v>
      </c>
      <c r="AX66" s="10"/>
      <c r="AY66" s="10">
        <f>(AZ65+AZ67)/2</f>
        <v>1.3569319104218378</v>
      </c>
      <c r="AZ66" s="10"/>
      <c r="BA66" s="10">
        <f>1-1/1.1^12</f>
        <v>0.68136918228964349</v>
      </c>
    </row>
    <row r="67" spans="1:53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>
        <f>(O66+O68)/2</f>
        <v>1.2716922256592793</v>
      </c>
      <c r="O67" s="10"/>
      <c r="P67" s="10">
        <f>(Q66+Q68)/2</f>
        <v>1.280659437243314</v>
      </c>
      <c r="Q67" s="10"/>
      <c r="R67" s="10">
        <f>(S66+S68)/2</f>
        <v>1.2897463296929343</v>
      </c>
      <c r="S67" s="10"/>
      <c r="T67" s="10">
        <f>(U66+U68)/2</f>
        <v>1.2989286656819208</v>
      </c>
      <c r="U67" s="10"/>
      <c r="V67" s="10">
        <f>(W66+W68)/2</f>
        <v>1.3081754904176397</v>
      </c>
      <c r="W67" s="10"/>
      <c r="X67" s="10">
        <f>(Y66+Y68)/2</f>
        <v>1.3174478713214903</v>
      </c>
      <c r="Y67" s="10"/>
      <c r="Z67" s="10">
        <f>(AA66+AA68)/2</f>
        <v>1.3266975507643293</v>
      </c>
      <c r="AA67" s="10"/>
      <c r="AB67" s="10">
        <f>(AC66+AC68)/2</f>
        <v>1.3358656251959049</v>
      </c>
      <c r="AC67" s="10"/>
      <c r="AD67" s="10">
        <f>(AE66+AE68)/2</f>
        <v>1.3448814809690308</v>
      </c>
      <c r="AE67" s="10"/>
      <c r="AF67" s="10">
        <f>(AG66+AG68)/2</f>
        <v>1.353662424878197</v>
      </c>
      <c r="AG67" s="10"/>
      <c r="AH67" s="10">
        <f>(AI66+AI68)/2</f>
        <v>1.3621148124671403</v>
      </c>
      <c r="AI67" s="10"/>
      <c r="AJ67" s="10">
        <f>(AK66+AK68)/2</f>
        <v>1.3701381113265503</v>
      </c>
      <c r="AK67" s="10"/>
      <c r="AL67" s="10">
        <f>(AM66+AM68)/2</f>
        <v>1.3776344100238767</v>
      </c>
      <c r="AM67" s="10"/>
      <c r="AN67" s="10">
        <f>(AO66+AO68)/2</f>
        <v>1.3845275541171578</v>
      </c>
      <c r="AO67" s="10"/>
      <c r="AP67" s="10">
        <f>(AQ66+AQ68)/2</f>
        <v>1.3907978934695957</v>
      </c>
      <c r="AQ67" s="10"/>
      <c r="AR67" s="10">
        <f>(AS66+AS68)/2</f>
        <v>1.396535920435757</v>
      </c>
      <c r="AS67" s="10"/>
      <c r="AT67" s="10">
        <f>(AU66+AU68)/2</f>
        <v>1.4019847781390766</v>
      </c>
      <c r="AU67" s="10"/>
      <c r="AV67" s="10">
        <f>(AW66+AW68)/2</f>
        <v>1.4073844364761432</v>
      </c>
      <c r="AW67" s="10"/>
      <c r="AX67" s="10">
        <f>(AY66+AY68)/2</f>
        <v>1.4127353396827527</v>
      </c>
      <c r="AY67" s="10"/>
      <c r="AZ67" s="10">
        <f>(BA66+BA68)</f>
        <v>1.4180379279835638</v>
      </c>
      <c r="BA67" s="10"/>
    </row>
    <row r="68" spans="1:53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>
        <f>(P67+P69)/2</f>
        <v>1.3233624954984808</v>
      </c>
      <c r="P68" s="10"/>
      <c r="Q68" s="10">
        <f>(R67+R69)/2</f>
        <v>1.3332082854135319</v>
      </c>
      <c r="R68" s="10"/>
      <c r="S68" s="10">
        <f>(T67+T69)/2</f>
        <v>1.3431853923848163</v>
      </c>
      <c r="T68" s="10"/>
      <c r="U68" s="10">
        <f>(V67+V69)/2</f>
        <v>1.3532619138497026</v>
      </c>
      <c r="V68" s="10"/>
      <c r="W68" s="10">
        <f>(X67+X69)/2</f>
        <v>1.3633963862904279</v>
      </c>
      <c r="X68" s="10"/>
      <c r="Y68" s="10">
        <f>(Z67+Z69)/2</f>
        <v>1.3735357293751282</v>
      </c>
      <c r="Z68" s="10"/>
      <c r="AA68" s="10">
        <f>(AB67+AB69)/2</f>
        <v>1.3836129541433178</v>
      </c>
      <c r="AB68" s="10"/>
      <c r="AC68" s="10">
        <f>(AD67+AD69)/2</f>
        <v>1.3935447898961419</v>
      </c>
      <c r="AD68" s="10"/>
      <c r="AE68" s="10">
        <f>(AF67+AF69)/2</f>
        <v>1.4032295932751948</v>
      </c>
      <c r="AF68" s="10"/>
      <c r="AG68" s="10">
        <f>(AH67+AH69)/2</f>
        <v>1.41254630322066</v>
      </c>
      <c r="AH68" s="10"/>
      <c r="AI68" s="10">
        <f>(AJ67+AJ69)/2</f>
        <v>1.4213559609379445</v>
      </c>
      <c r="AJ68" s="10"/>
      <c r="AK68" s="10">
        <f>(AL67+AL69)/2</f>
        <v>1.4295087215794036</v>
      </c>
      <c r="AL68" s="10"/>
      <c r="AM68" s="10">
        <f>(AN67+AN69)/2</f>
        <v>1.4368618461962932</v>
      </c>
      <c r="AN68" s="10"/>
      <c r="AO68" s="10">
        <f>(AP67+AP69)/2</f>
        <v>1.4433185049534476</v>
      </c>
      <c r="AP68" s="10"/>
      <c r="AQ68" s="10">
        <f>(AR67+AR69)/2</f>
        <v>1.4489026380838939</v>
      </c>
      <c r="AR68" s="10"/>
      <c r="AS68" s="10">
        <f>(AT67+AT69)/2</f>
        <v>1.4538786610278345</v>
      </c>
      <c r="AT68" s="10"/>
      <c r="AU68" s="10">
        <f>(AV67+AV69)/2</f>
        <v>1.4588097539720151</v>
      </c>
      <c r="AV68" s="10"/>
      <c r="AW68" s="10">
        <f>(AX67+AX69)/2</f>
        <v>1.4636963226028445</v>
      </c>
      <c r="AX68" s="10"/>
      <c r="AY68" s="10">
        <f>(AZ67+AZ69)/2</f>
        <v>1.4685387689436677</v>
      </c>
      <c r="AZ68" s="10"/>
      <c r="BA68" s="10">
        <f>1-1/1.1^14</f>
        <v>0.73666874569392027</v>
      </c>
    </row>
    <row r="69" spans="1:53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>
        <f>(Q68+Q70)/2</f>
        <v>1.3660655537536475</v>
      </c>
      <c r="Q69" s="10"/>
      <c r="R69" s="10">
        <f>(S68+S70)/2</f>
        <v>1.3766702411341294</v>
      </c>
      <c r="S69" s="10"/>
      <c r="T69" s="10">
        <f>(U68+U70)/2</f>
        <v>1.3874421190877118</v>
      </c>
      <c r="U69" s="10"/>
      <c r="V69" s="10">
        <f>(W68+W70)/2</f>
        <v>1.3983483372817656</v>
      </c>
      <c r="W69" s="10"/>
      <c r="X69" s="10">
        <f>(Y68+Y70)/2</f>
        <v>1.4093449012593653</v>
      </c>
      <c r="Y69" s="10"/>
      <c r="Z69" s="10">
        <f>(AA68+AA70)/2</f>
        <v>1.420373907985927</v>
      </c>
      <c r="AA69" s="10"/>
      <c r="AB69" s="10">
        <f>(AC68+AC70)/2</f>
        <v>1.4313602830907306</v>
      </c>
      <c r="AC69" s="10"/>
      <c r="AD69" s="10">
        <f>(AE68+AE70)/2</f>
        <v>1.4422080988232531</v>
      </c>
      <c r="AE69" s="10"/>
      <c r="AF69" s="10">
        <f>(AG68+AG70)/2</f>
        <v>1.4527967616721926</v>
      </c>
      <c r="AG69" s="10"/>
      <c r="AH69" s="10">
        <f>(AI68+AI70)/2</f>
        <v>1.4629777939741795</v>
      </c>
      <c r="AI69" s="10"/>
      <c r="AJ69" s="10">
        <f>(AK68+AK70)/2</f>
        <v>1.4725738105493387</v>
      </c>
      <c r="AK69" s="10"/>
      <c r="AL69" s="10">
        <f>(AM68+AM70)/2</f>
        <v>1.4813830331349307</v>
      </c>
      <c r="AM69" s="10"/>
      <c r="AN69" s="10">
        <f>(AO68+AO70)/2</f>
        <v>1.4891961382754286</v>
      </c>
      <c r="AO69" s="10"/>
      <c r="AP69" s="10">
        <f>(AQ68+AQ70)/2</f>
        <v>1.4958391164372997</v>
      </c>
      <c r="AQ69" s="10"/>
      <c r="AR69" s="10">
        <f>(AS68+AS70)/2</f>
        <v>1.5012693557320307</v>
      </c>
      <c r="AS69" s="10"/>
      <c r="AT69" s="10">
        <f>(AU68+AU70)/2</f>
        <v>1.5057725439165923</v>
      </c>
      <c r="AU69" s="10"/>
      <c r="AV69" s="10">
        <f>(AW68+AW70)/2</f>
        <v>1.5102350714678869</v>
      </c>
      <c r="AW69" s="10"/>
      <c r="AX69" s="10">
        <f>(AY68+AY70)/2</f>
        <v>1.5146573055229364</v>
      </c>
      <c r="AY69" s="10"/>
      <c r="AZ69" s="10">
        <f>(BA68+BA70)</f>
        <v>1.5190396099037717</v>
      </c>
      <c r="BA69" s="10"/>
    </row>
    <row r="70" spans="1:53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>
        <f>(R69+R71)/2</f>
        <v>1.3989228220937631</v>
      </c>
      <c r="R70" s="10"/>
      <c r="S70" s="10">
        <f>(T69+T71)/2</f>
        <v>1.4101550898834427</v>
      </c>
      <c r="T70" s="10"/>
      <c r="U70" s="10">
        <f>(V69+V71)/2</f>
        <v>1.4216223243257207</v>
      </c>
      <c r="V70" s="10"/>
      <c r="W70" s="10">
        <f>(X69+X71)/2</f>
        <v>1.4333002882731034</v>
      </c>
      <c r="X70" s="10"/>
      <c r="Y70" s="10">
        <f>(Z69+Z71)/2</f>
        <v>1.4451540731436023</v>
      </c>
      <c r="Z70" s="10"/>
      <c r="AA70" s="10">
        <f>(AB69+AB71)/2</f>
        <v>1.4571348618285362</v>
      </c>
      <c r="AB70" s="10"/>
      <c r="AC70" s="10">
        <f>(AD69+AD71)/2</f>
        <v>1.4691757762853195</v>
      </c>
      <c r="AD70" s="10"/>
      <c r="AE70" s="10">
        <f>(AF69+AF71)/2</f>
        <v>1.4811866043713116</v>
      </c>
      <c r="AF70" s="10"/>
      <c r="AG70" s="10">
        <f>(AH69+AH71)/2</f>
        <v>1.4930472201237253</v>
      </c>
      <c r="AH70" s="10"/>
      <c r="AI70" s="10">
        <f>(AJ69+AJ71)/2</f>
        <v>1.5045996270104145</v>
      </c>
      <c r="AJ70" s="10"/>
      <c r="AK70" s="10">
        <f>(AL69+AL71)/2</f>
        <v>1.5156388995192738</v>
      </c>
      <c r="AL70" s="10"/>
      <c r="AM70" s="10">
        <f>(AN69+AN71)/2</f>
        <v>1.5259042200735682</v>
      </c>
      <c r="AN70" s="10"/>
      <c r="AO70" s="10">
        <f>(AP69+AP71)/2</f>
        <v>1.5350737715974097</v>
      </c>
      <c r="AP70" s="10"/>
      <c r="AQ70" s="10">
        <f>(AR69+AR71)/2</f>
        <v>1.5427755947907056</v>
      </c>
      <c r="AR70" s="10"/>
      <c r="AS70" s="10">
        <f>(AT69+AT71)/2</f>
        <v>1.5486600504362269</v>
      </c>
      <c r="AT70" s="10"/>
      <c r="AU70" s="10">
        <f>(AV69+AV71)/2</f>
        <v>1.5527353338611696</v>
      </c>
      <c r="AV70" s="10"/>
      <c r="AW70" s="10">
        <f>(AX69+AX71)/2</f>
        <v>1.5567738203329295</v>
      </c>
      <c r="AX70" s="10"/>
      <c r="AY70" s="10">
        <f>(AZ69+AZ71)/2</f>
        <v>1.5607758421022049</v>
      </c>
      <c r="AZ70" s="10"/>
      <c r="BA70" s="10">
        <f>1-1/1.1^16</f>
        <v>0.78237086420985147</v>
      </c>
    </row>
    <row r="71" spans="1:53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>
        <f>(S70+S72)/2</f>
        <v>1.421175403053397</v>
      </c>
      <c r="S71" s="10"/>
      <c r="T71" s="10">
        <f>(U70+U72)/2</f>
        <v>1.4328680606791737</v>
      </c>
      <c r="U71" s="10"/>
      <c r="V71" s="10">
        <f>(W70+W72)/2</f>
        <v>1.4448963113696756</v>
      </c>
      <c r="W71" s="10"/>
      <c r="X71" s="10">
        <f>(Y70+Y72)/2</f>
        <v>1.4572556752868415</v>
      </c>
      <c r="Y71" s="10"/>
      <c r="Z71" s="10">
        <f>(AA70+AA72)/2</f>
        <v>1.4699342383012777</v>
      </c>
      <c r="AA71" s="10"/>
      <c r="AB71" s="10">
        <f>(AC70+AC72)/2</f>
        <v>1.4829094405663419</v>
      </c>
      <c r="AC71" s="10"/>
      <c r="AD71" s="10">
        <f>(AE70+AE72)/2</f>
        <v>1.4961434537473857</v>
      </c>
      <c r="AE71" s="10"/>
      <c r="AF71" s="10">
        <f>(AG70+AG72)/2</f>
        <v>1.5095764470704305</v>
      </c>
      <c r="AG71" s="10"/>
      <c r="AH71" s="10">
        <f>(AI70+AI72)/2</f>
        <v>1.5231166462732713</v>
      </c>
      <c r="AI71" s="10"/>
      <c r="AJ71" s="10">
        <f>(AK70+AK72)/2</f>
        <v>1.5366254434714905</v>
      </c>
      <c r="AK71" s="10"/>
      <c r="AL71" s="10">
        <f>(AM70+AM72)/2</f>
        <v>1.5498947659036166</v>
      </c>
      <c r="AM71" s="10"/>
      <c r="AN71" s="10">
        <f>(AO70+AO72)/2</f>
        <v>1.5626123018717077</v>
      </c>
      <c r="AO71" s="10"/>
      <c r="AP71" s="10">
        <f>(AQ70+AQ72)/2</f>
        <v>1.5743084267575198</v>
      </c>
      <c r="AQ71" s="10"/>
      <c r="AR71" s="10">
        <f>(AS70+AS72)/2</f>
        <v>1.5842818338493805</v>
      </c>
      <c r="AS71" s="10"/>
      <c r="AT71" s="10">
        <f>(AU70+AU72)/2</f>
        <v>1.5915475569558615</v>
      </c>
      <c r="AU71" s="10"/>
      <c r="AV71" s="10">
        <f>(AW70+AW72)/2</f>
        <v>1.5952355962544522</v>
      </c>
      <c r="AW71" s="10"/>
      <c r="AX71" s="10">
        <f>(AY70+AY72)/2</f>
        <v>1.5988903351429227</v>
      </c>
      <c r="AY71" s="10"/>
      <c r="AZ71" s="10">
        <f>(BA70+BA72)</f>
        <v>1.6025120743006378</v>
      </c>
      <c r="BA71" s="10"/>
    </row>
    <row r="72" spans="1:53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>
        <f>(T71+T73)/2</f>
        <v>1.4321957162233512</v>
      </c>
      <c r="T72" s="10"/>
      <c r="U72" s="10">
        <f>(V71+V73)/2</f>
        <v>1.4441137970326268</v>
      </c>
      <c r="V72" s="10"/>
      <c r="W72" s="10">
        <f>(X71+X73)/2</f>
        <v>1.4564923344662477</v>
      </c>
      <c r="X72" s="10"/>
      <c r="Y72" s="10">
        <f>(Z71+Z73)/2</f>
        <v>1.4693572774300809</v>
      </c>
      <c r="Z72" s="10"/>
      <c r="AA72" s="10">
        <f>(AB71+AB73)/2</f>
        <v>1.4827336147740189</v>
      </c>
      <c r="AB72" s="10"/>
      <c r="AC72" s="10">
        <f>(AD71+AD73)/2</f>
        <v>1.4966431048473643</v>
      </c>
      <c r="AD72" s="10"/>
      <c r="AE72" s="10">
        <f>(AF71+AF73)/2</f>
        <v>1.5111003031234598</v>
      </c>
      <c r="AF72" s="10"/>
      <c r="AG72" s="10">
        <f>(AH71+AH73)/2</f>
        <v>1.5261056740171357</v>
      </c>
      <c r="AH72" s="10"/>
      <c r="AI72" s="10">
        <f>(AJ71+AJ73)/2</f>
        <v>1.5416336655361282</v>
      </c>
      <c r="AJ72" s="10"/>
      <c r="AK72" s="10">
        <f>(AL71+AL73)/2</f>
        <v>1.5576119874237073</v>
      </c>
      <c r="AL72" s="10"/>
      <c r="AM72" s="10">
        <f>(AN71+AN73)/2</f>
        <v>1.5738853117336651</v>
      </c>
      <c r="AN72" s="10"/>
      <c r="AO72" s="10">
        <f>(AP71+AP73)/2</f>
        <v>1.5901508321460061</v>
      </c>
      <c r="AP72" s="10"/>
      <c r="AQ72" s="10">
        <f>(AR71+AR73)/2</f>
        <v>1.6058412587243338</v>
      </c>
      <c r="AR72" s="10"/>
      <c r="AS72" s="10">
        <f>(AT71+AT73)/2</f>
        <v>1.6199036172625341</v>
      </c>
      <c r="AT72" s="10"/>
      <c r="AU72" s="10">
        <f>(AV71+AV73)/2</f>
        <v>1.6303597800505534</v>
      </c>
      <c r="AV72" s="10"/>
      <c r="AW72" s="10">
        <f>(AX71+AX73)/2</f>
        <v>1.6336973721759749</v>
      </c>
      <c r="AX72" s="10"/>
      <c r="AY72" s="10">
        <f>(AZ71+AZ73)/2</f>
        <v>1.6370048281836405</v>
      </c>
      <c r="AZ72" s="10"/>
      <c r="BA72" s="10">
        <f>1-1/1.1^18</f>
        <v>0.82014121009078633</v>
      </c>
    </row>
    <row r="73" spans="1:53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>
        <f>(U72+U74)/2</f>
        <v>1.4315233717675286</v>
      </c>
      <c r="U73" s="10"/>
      <c r="V73" s="10">
        <f>(W72+W74)/2</f>
        <v>1.4433312826955778</v>
      </c>
      <c r="W73" s="10"/>
      <c r="X73" s="10">
        <f>(Y72+Y74)/2</f>
        <v>1.4557289936456539</v>
      </c>
      <c r="Y73" s="10"/>
      <c r="Z73" s="10">
        <f>(AA72+AA74)/2</f>
        <v>1.4687803165588842</v>
      </c>
      <c r="AA73" s="10"/>
      <c r="AB73" s="10">
        <f>(AC72+AC74)/2</f>
        <v>1.4825577889816959</v>
      </c>
      <c r="AC73" s="10"/>
      <c r="AD73" s="10">
        <f>(AE72+AE74)/2</f>
        <v>1.4971427559473431</v>
      </c>
      <c r="AE73" s="10"/>
      <c r="AF73" s="10">
        <f>(AG72+AG74)/2</f>
        <v>1.5126241591764891</v>
      </c>
      <c r="AG73" s="10"/>
      <c r="AH73" s="10">
        <f>(AI72+AI74)/2</f>
        <v>1.5290947017609999</v>
      </c>
      <c r="AI73" s="10"/>
      <c r="AJ73" s="10">
        <f>(AK72+AK74)/2</f>
        <v>1.5466418876007659</v>
      </c>
      <c r="AK73" s="10"/>
      <c r="AL73" s="10">
        <f>(AM72+AM74)/2</f>
        <v>1.5653292089437978</v>
      </c>
      <c r="AM73" s="10"/>
      <c r="AN73" s="10">
        <f>(AO72+AO74)/2</f>
        <v>1.5851583215956224</v>
      </c>
      <c r="AO73" s="10"/>
      <c r="AP73" s="10">
        <f>(AQ72+AQ74)/2</f>
        <v>1.6059932375344923</v>
      </c>
      <c r="AQ73" s="10"/>
      <c r="AR73" s="10">
        <f>(AS72+AS74)/2</f>
        <v>1.6274006835992871</v>
      </c>
      <c r="AS73" s="10"/>
      <c r="AT73" s="10">
        <f>(AU72+AU74)/2</f>
        <v>1.6482596775692067</v>
      </c>
      <c r="AU73" s="10"/>
      <c r="AV73" s="10">
        <f>(AW72+AW74)/2</f>
        <v>1.6654839638466548</v>
      </c>
      <c r="AW73" s="10"/>
      <c r="AX73" s="10">
        <f>(AY72+AY74)/2</f>
        <v>1.6685044092090271</v>
      </c>
      <c r="AY73" s="10"/>
      <c r="AZ73" s="10">
        <f>(BA72+BA74)</f>
        <v>1.6714975820666429</v>
      </c>
      <c r="BA73" s="10"/>
    </row>
    <row r="74" spans="1:53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>
        <f>(V73+V75)/2</f>
        <v>1.4189329465024305</v>
      </c>
      <c r="V74" s="10"/>
      <c r="W74" s="10">
        <f>(X73+X75)/2</f>
        <v>1.430170230924908</v>
      </c>
      <c r="X74" s="10"/>
      <c r="Y74" s="10">
        <f>(Z73+Z75)/2</f>
        <v>1.4421007098612266</v>
      </c>
      <c r="Z74" s="10"/>
      <c r="AA74" s="10">
        <f>(AB73+AB75)/2</f>
        <v>1.4548270183437495</v>
      </c>
      <c r="AB74" s="10"/>
      <c r="AC74" s="10">
        <f>(AD73+AD75)/2</f>
        <v>1.4684724731160277</v>
      </c>
      <c r="AD74" s="10"/>
      <c r="AE74" s="10">
        <f>(AF73+AF75)/2</f>
        <v>1.4831852087712263</v>
      </c>
      <c r="AF74" s="10"/>
      <c r="AG74" s="10">
        <f>(AH73+AH75)/2</f>
        <v>1.4991426443358424</v>
      </c>
      <c r="AH74" s="10"/>
      <c r="AI74" s="10">
        <f>(AJ73+AJ75)/2</f>
        <v>1.5165557379858716</v>
      </c>
      <c r="AJ74" s="10"/>
      <c r="AK74" s="10">
        <f>(AL73+AL75)/2</f>
        <v>1.5356717877778245</v>
      </c>
      <c r="AL74" s="10"/>
      <c r="AM74" s="10">
        <f>(AN73+AN75)/2</f>
        <v>1.5567731061539305</v>
      </c>
      <c r="AN74" s="10"/>
      <c r="AO74" s="10">
        <f>(AP73+AP75)/2</f>
        <v>1.580165811045239</v>
      </c>
      <c r="AP74" s="10"/>
      <c r="AQ74" s="10">
        <f>(AR73+AR75)/2</f>
        <v>1.6061452163446508</v>
      </c>
      <c r="AR74" s="10"/>
      <c r="AS74" s="10">
        <f>(AT73+AT75)/2</f>
        <v>1.6348977499360404</v>
      </c>
      <c r="AT74" s="10"/>
      <c r="AU74" s="10">
        <f>(AV73+AV75)/2</f>
        <v>1.6661595750878599</v>
      </c>
      <c r="AV74" s="10"/>
      <c r="AW74" s="10">
        <f>(AX73+AX75)/2</f>
        <v>1.6972705555173346</v>
      </c>
      <c r="AX74" s="10"/>
      <c r="AY74" s="10">
        <f>(AZ73+AZ75)/2</f>
        <v>1.7000039902344137</v>
      </c>
      <c r="AZ74" s="10"/>
      <c r="BA74" s="10">
        <f>1-1/1.1^20</f>
        <v>0.85135637197585656</v>
      </c>
    </row>
    <row r="75" spans="1:53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>
        <f>(W74+W76)/2</f>
        <v>1.3945346103092833</v>
      </c>
      <c r="W75" s="10"/>
      <c r="X75" s="10">
        <f>(Y74+Y76)/2</f>
        <v>1.4046114682041619</v>
      </c>
      <c r="Y75" s="10"/>
      <c r="Z75" s="10">
        <f>(AA74+AA76)/2</f>
        <v>1.4154211031635691</v>
      </c>
      <c r="AA75" s="10"/>
      <c r="AB75" s="10">
        <f>(AC74+AC76)/2</f>
        <v>1.4270962477058033</v>
      </c>
      <c r="AC75" s="10"/>
      <c r="AD75" s="10">
        <f>(AE74+AE76)/2</f>
        <v>1.4398021902847122</v>
      </c>
      <c r="AE75" s="10"/>
      <c r="AF75" s="10">
        <f>(AG74+AG76)/2</f>
        <v>1.4537462583659635</v>
      </c>
      <c r="AG75" s="10"/>
      <c r="AH75" s="10">
        <f>(AI74+AI76)/2</f>
        <v>1.4691905869106852</v>
      </c>
      <c r="AI75" s="10"/>
      <c r="AJ75" s="10">
        <f>(AK74+AK76)/2</f>
        <v>1.4864695883709773</v>
      </c>
      <c r="AK75" s="10"/>
      <c r="AL75" s="10">
        <f>(AM74+AM76)/2</f>
        <v>1.5060143666118515</v>
      </c>
      <c r="AM75" s="10"/>
      <c r="AN75" s="10">
        <f>(AO74+AO76)/2</f>
        <v>1.5283878907122386</v>
      </c>
      <c r="AO75" s="10"/>
      <c r="AP75" s="10">
        <f>(AQ74+AQ76)/2</f>
        <v>1.5543383845559855</v>
      </c>
      <c r="AQ75" s="10"/>
      <c r="AR75" s="10">
        <f>(AS74+AS76)/2</f>
        <v>1.5848897490900147</v>
      </c>
      <c r="AS75" s="10"/>
      <c r="AT75" s="10">
        <f>(AU74+AU76)/2</f>
        <v>1.621535822302874</v>
      </c>
      <c r="AU75" s="10"/>
      <c r="AV75" s="10">
        <f>(AW74+AW76)/2</f>
        <v>1.6668351863290649</v>
      </c>
      <c r="AW75" s="10"/>
      <c r="AX75" s="10">
        <f>(AY74+AY76)/2</f>
        <v>1.7260367018256422</v>
      </c>
      <c r="AY75" s="10"/>
      <c r="AZ75" s="10">
        <f>(BA74+BA76)</f>
        <v>1.7285103984021843</v>
      </c>
      <c r="BA75" s="10"/>
    </row>
    <row r="76" spans="1:53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>
        <f>(X75+X77)/2</f>
        <v>1.3588989896936585</v>
      </c>
      <c r="X76" s="10"/>
      <c r="Y76" s="10">
        <f>(Z75+Z77)/2</f>
        <v>1.3671222265470973</v>
      </c>
      <c r="Z76" s="10"/>
      <c r="AA76" s="10">
        <f>(AB75+AB77)/2</f>
        <v>1.3760151879833886</v>
      </c>
      <c r="AB76" s="10"/>
      <c r="AC76" s="10">
        <f>(AD75+AD77)/2</f>
        <v>1.385720022295579</v>
      </c>
      <c r="AD76" s="10"/>
      <c r="AE76" s="10">
        <f>(AF75+AF77)/2</f>
        <v>1.3964191717981982</v>
      </c>
      <c r="AF76" s="10"/>
      <c r="AG76" s="10">
        <f>(AH75+AH77)/2</f>
        <v>1.4083498723960846</v>
      </c>
      <c r="AH76" s="10"/>
      <c r="AI76" s="10">
        <f>(AJ75+AJ77)/2</f>
        <v>1.4218254358354985</v>
      </c>
      <c r="AJ76" s="10"/>
      <c r="AK76" s="10">
        <f>(AL75+AL77)/2</f>
        <v>1.4372673889641303</v>
      </c>
      <c r="AL76" s="10"/>
      <c r="AM76" s="10">
        <f>(AN75+AN77)/2</f>
        <v>1.4552556270697725</v>
      </c>
      <c r="AN76" s="10"/>
      <c r="AO76" s="10">
        <f>(AP75+AP77)/2</f>
        <v>1.4766099703792381</v>
      </c>
      <c r="AP76" s="10"/>
      <c r="AQ76" s="10">
        <f>(AR75+AR77)/2</f>
        <v>1.5025315527673202</v>
      </c>
      <c r="AR76" s="10"/>
      <c r="AS76" s="10">
        <f>(AT75+AT77)/2</f>
        <v>1.5348817482439889</v>
      </c>
      <c r="AT76" s="10"/>
      <c r="AU76" s="10">
        <f>(AV75+AV77)/2</f>
        <v>1.576912069517888</v>
      </c>
      <c r="AV76" s="10"/>
      <c r="AW76" s="10">
        <f>(AX75+AX77)/2</f>
        <v>1.6363998171407954</v>
      </c>
      <c r="AX76" s="10"/>
      <c r="AY76" s="10">
        <f>(AZ75+AZ77)/2</f>
        <v>1.7520694134168708</v>
      </c>
      <c r="AZ76" s="10"/>
      <c r="BA76" s="10">
        <f>1-1/1.1^22</f>
        <v>0.87715402642632778</v>
      </c>
    </row>
    <row r="77" spans="1:53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>
        <f>(Y76+Y78)/2</f>
        <v>1.3131865111831551</v>
      </c>
      <c r="Y77" s="10"/>
      <c r="Z77" s="10">
        <f>(AA76+AA78)/2</f>
        <v>1.3188233499306257</v>
      </c>
      <c r="AA77" s="10"/>
      <c r="AB77" s="10">
        <f>(AC76+AC78)/2</f>
        <v>1.3249341282609737</v>
      </c>
      <c r="AC77" s="10"/>
      <c r="AD77" s="10">
        <f>(AE76+AE78)/2</f>
        <v>1.3316378543064458</v>
      </c>
      <c r="AE77" s="10"/>
      <c r="AF77" s="10">
        <f>(AG76+AG78)/2</f>
        <v>1.3390920852304329</v>
      </c>
      <c r="AG77" s="10"/>
      <c r="AH77" s="10">
        <f>(AI76+AI78)/2</f>
        <v>1.347509157881484</v>
      </c>
      <c r="AI77" s="10"/>
      <c r="AJ77" s="10">
        <f>(AK76+AK78)/2</f>
        <v>1.3571812833000196</v>
      </c>
      <c r="AK77" s="10"/>
      <c r="AL77" s="10">
        <f>(AM76+AM78)/2</f>
        <v>1.3685204113164091</v>
      </c>
      <c r="AM77" s="10"/>
      <c r="AN77" s="10">
        <f>(AO76+AO78)/2</f>
        <v>1.3821233634273065</v>
      </c>
      <c r="AO77" s="10"/>
      <c r="AP77" s="10">
        <f>(AQ76+AQ78)/2</f>
        <v>1.3988815562024908</v>
      </c>
      <c r="AQ77" s="10"/>
      <c r="AR77" s="10">
        <f>(AS76+AS78)/2</f>
        <v>1.4201733564446255</v>
      </c>
      <c r="AS77" s="10"/>
      <c r="AT77" s="10">
        <f>(AU76+AU78)/2</f>
        <v>1.4482276741851041</v>
      </c>
      <c r="AU77" s="10"/>
      <c r="AV77" s="10">
        <f>(AW76+AW78)/2</f>
        <v>1.4869889527067111</v>
      </c>
      <c r="AW77" s="10"/>
      <c r="AX77" s="10">
        <f>(AY76+AY78)/2</f>
        <v>1.5467629324559484</v>
      </c>
      <c r="AY77" s="10"/>
      <c r="AZ77" s="10">
        <f>(BA76+BA78)</f>
        <v>1.7756284284315573</v>
      </c>
      <c r="BA77" s="10"/>
    </row>
    <row r="78" spans="1:53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>
        <f>(Z77+Z79)/2</f>
        <v>1.259250795819213</v>
      </c>
      <c r="Z78" s="10"/>
      <c r="AA78" s="10">
        <f>(AB77+AB79)/2</f>
        <v>1.2616315118778627</v>
      </c>
      <c r="AB78" s="10"/>
      <c r="AC78" s="10">
        <f>(AD77+AD79)/2</f>
        <v>1.2641482342263684</v>
      </c>
      <c r="AD78" s="10"/>
      <c r="AE78" s="10">
        <f>(AF77+AF79)/2</f>
        <v>1.2668565368146936</v>
      </c>
      <c r="AF78" s="10"/>
      <c r="AG78" s="10">
        <f>(AH77+AH79)/2</f>
        <v>1.2698342980647814</v>
      </c>
      <c r="AH78" s="10"/>
      <c r="AI78" s="10">
        <f>(AJ77+AJ79)/2</f>
        <v>1.2731928799274697</v>
      </c>
      <c r="AJ78" s="10"/>
      <c r="AK78" s="10">
        <f>(AL77+AL79)/2</f>
        <v>1.2770951776359092</v>
      </c>
      <c r="AL78" s="10"/>
      <c r="AM78" s="10">
        <f>(AN77+AN79)/2</f>
        <v>1.2817851955630455</v>
      </c>
      <c r="AN78" s="10"/>
      <c r="AO78" s="10">
        <f>(AP77+AP79)/2</f>
        <v>1.2876367564753748</v>
      </c>
      <c r="AP78" s="10"/>
      <c r="AQ78" s="10">
        <f>(AR77+AR79)/2</f>
        <v>1.2952315596376613</v>
      </c>
      <c r="AR78" s="10"/>
      <c r="AS78" s="10">
        <f>(AT77+AT79)/2</f>
        <v>1.3054649646452621</v>
      </c>
      <c r="AT78" s="10"/>
      <c r="AU78" s="10">
        <f>(AV77+AV79)/2</f>
        <v>1.3195432788523203</v>
      </c>
      <c r="AV78" s="10"/>
      <c r="AW78" s="10">
        <f>(AX77+AX79)/2</f>
        <v>1.3375780882726267</v>
      </c>
      <c r="AX78" s="10"/>
      <c r="AY78" s="10">
        <f>(AZ77+AZ79)/2</f>
        <v>1.341456451495026</v>
      </c>
      <c r="AZ78" s="10"/>
      <c r="BA78" s="10">
        <f>1-1/1.1^24</f>
        <v>0.89847440200522954</v>
      </c>
    </row>
    <row r="79" spans="1:53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>
        <f>(AA78+AA80)/2</f>
        <v>1.1996782417078002</v>
      </c>
      <c r="AA79" s="10"/>
      <c r="AB79" s="10">
        <f>(AC78+AC80)/2</f>
        <v>1.1983288954947517</v>
      </c>
      <c r="AC79" s="10"/>
      <c r="AD79" s="10">
        <f>(AE78+AE80)/2</f>
        <v>1.1966586141462909</v>
      </c>
      <c r="AE79" s="10"/>
      <c r="AF79" s="10">
        <f>(AG78+AG80)/2</f>
        <v>1.1946209883989543</v>
      </c>
      <c r="AG79" s="10"/>
      <c r="AH79" s="10">
        <f>(AI78+AI80)/2</f>
        <v>1.1921594382480789</v>
      </c>
      <c r="AI79" s="10"/>
      <c r="AJ79" s="10">
        <f>(AK78+AK80)/2</f>
        <v>1.1892044765549197</v>
      </c>
      <c r="AK79" s="10"/>
      <c r="AL79" s="10">
        <f>(AM78+AM80)/2</f>
        <v>1.1856699439554093</v>
      </c>
      <c r="AM79" s="10"/>
      <c r="AN79" s="10">
        <f>(AO78+AO80)/2</f>
        <v>1.1814470276987843</v>
      </c>
      <c r="AO79" s="10"/>
      <c r="AP79" s="10">
        <f>(AQ78+AQ80)/2</f>
        <v>1.176391956748259</v>
      </c>
      <c r="AQ79" s="10"/>
      <c r="AR79" s="10">
        <f>(AS78+AS80)/2</f>
        <v>1.1702897628306972</v>
      </c>
      <c r="AS79" s="10"/>
      <c r="AT79" s="10">
        <f>(AU78+AU80)/2</f>
        <v>1.1627022551054202</v>
      </c>
      <c r="AU79" s="10"/>
      <c r="AV79" s="10">
        <f>(AW78+AW80)/2</f>
        <v>1.1520976049979292</v>
      </c>
      <c r="AW79" s="10"/>
      <c r="AX79" s="10">
        <f>(AY78+AY80)/2</f>
        <v>1.128393244089305</v>
      </c>
      <c r="AY79" s="10"/>
      <c r="AZ79" s="10">
        <f>(BA78+BA80)/2</f>
        <v>0.9072844745584947</v>
      </c>
      <c r="BA79" s="10"/>
    </row>
    <row r="80" spans="1:53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>
        <f>(AB79+AB81)/2</f>
        <v>1.1377249715377378</v>
      </c>
      <c r="AB80" s="10"/>
      <c r="AC80" s="10">
        <f>(AD79+AD81)/2</f>
        <v>1.1325095567631354</v>
      </c>
      <c r="AD80" s="10"/>
      <c r="AE80" s="10">
        <f>(AF79+AF81)/2</f>
        <v>1.1264606914778885</v>
      </c>
      <c r="AF80" s="10"/>
      <c r="AG80" s="10">
        <f>(AH79+AH81)/2</f>
        <v>1.1194076787331269</v>
      </c>
      <c r="AH80" s="10"/>
      <c r="AI80" s="10">
        <f>(AJ79+AJ81)/2</f>
        <v>1.1111259965686879</v>
      </c>
      <c r="AJ80" s="10"/>
      <c r="AK80" s="10">
        <f>(AL79+AL81)/2</f>
        <v>1.1013137754739304</v>
      </c>
      <c r="AL80" s="10"/>
      <c r="AM80" s="10">
        <f>(AN79+AN81)/2</f>
        <v>1.0895546923477732</v>
      </c>
      <c r="AN80" s="10"/>
      <c r="AO80" s="10">
        <f>(AP79+AP81)/2</f>
        <v>1.0752572989221938</v>
      </c>
      <c r="AP80" s="10"/>
      <c r="AQ80" s="10">
        <f>(AR79+AR81)/2</f>
        <v>1.0575523538588567</v>
      </c>
      <c r="AR80" s="10"/>
      <c r="AS80" s="10">
        <f>(AT79+AT81)/2</f>
        <v>1.0351145610161323</v>
      </c>
      <c r="AT80" s="10"/>
      <c r="AU80" s="10">
        <f>(AV79+AV81)/2</f>
        <v>1.0058612313585202</v>
      </c>
      <c r="AV80" s="10"/>
      <c r="AW80" s="10">
        <f>(AX79+AX81)/2</f>
        <v>0.96661712172323178</v>
      </c>
      <c r="AX80" s="10"/>
      <c r="AY80" s="10">
        <f>(AZ79+AZ81)/2</f>
        <v>0.91533003668358404</v>
      </c>
      <c r="AZ80" s="10"/>
      <c r="BA80" s="10">
        <f>1-1/1.1^26</f>
        <v>0.91609454711175997</v>
      </c>
    </row>
    <row r="81" spans="1:53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>
        <f>(AC80+AC82)/2</f>
        <v>1.0771210475807238</v>
      </c>
      <c r="AC81" s="10"/>
      <c r="AD81" s="10">
        <f>(AE80+AE82)/2</f>
        <v>1.0683604993799796</v>
      </c>
      <c r="AE81" s="10"/>
      <c r="AF81" s="10">
        <f>(AG80+AG82)/2</f>
        <v>1.058300394556823</v>
      </c>
      <c r="AG81" s="10"/>
      <c r="AH81" s="10">
        <f>(AI80+AI82)/2</f>
        <v>1.046655919218175</v>
      </c>
      <c r="AI81" s="10"/>
      <c r="AJ81" s="10">
        <f>(AK80+AK82)/2</f>
        <v>1.033047516582456</v>
      </c>
      <c r="AK81" s="10"/>
      <c r="AL81" s="10">
        <f>(AM80+AM82)/2</f>
        <v>1.0169576069924515</v>
      </c>
      <c r="AM81" s="10"/>
      <c r="AN81" s="10">
        <f>(AO80+AO82)/2</f>
        <v>0.9976623569967622</v>
      </c>
      <c r="AO81" s="10"/>
      <c r="AP81" s="10">
        <f>(AQ80+AQ82)/2</f>
        <v>0.97412264109612856</v>
      </c>
      <c r="AQ81" s="10"/>
      <c r="AR81" s="10">
        <f>(AS80+AS82)/2</f>
        <v>0.94481494488701612</v>
      </c>
      <c r="AS81" s="10"/>
      <c r="AT81" s="10">
        <f>(AU80+AU82)/2</f>
        <v>0.90752686692684414</v>
      </c>
      <c r="AU81" s="10"/>
      <c r="AV81" s="10">
        <f>(AW80+AW82)/2</f>
        <v>0.85962485771911135</v>
      </c>
      <c r="AW81" s="10"/>
      <c r="AX81" s="10">
        <f>(AY80+AY82)/2</f>
        <v>0.80484099935715869</v>
      </c>
      <c r="AY81" s="10"/>
      <c r="AZ81" s="10">
        <f>(BA80+BA82)/2</f>
        <v>0.92337559880867337</v>
      </c>
      <c r="BA81" s="10"/>
    </row>
    <row r="82" spans="1:53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>
        <f>(AD81+AD83)/2</f>
        <v>1.0217325383983125</v>
      </c>
      <c r="AD82" s="10"/>
      <c r="AE82" s="10">
        <f>(AF81+AF83)/2</f>
        <v>1.0102603072820706</v>
      </c>
      <c r="AF82" s="10"/>
      <c r="AG82" s="10">
        <f>(AH81+AH83)/2</f>
        <v>0.99719311038051905</v>
      </c>
      <c r="AH82" s="10"/>
      <c r="AI82" s="10">
        <f>(AJ81+AJ83)/2</f>
        <v>0.98218584186766211</v>
      </c>
      <c r="AJ82" s="10"/>
      <c r="AK82" s="10">
        <f>(AL81+AL83)/2</f>
        <v>0.96478125769098155</v>
      </c>
      <c r="AL82" s="10"/>
      <c r="AM82" s="10">
        <f>(AN81+AN83)/2</f>
        <v>0.94436052163713002</v>
      </c>
      <c r="AN82" s="10"/>
      <c r="AO82" s="10">
        <f>(AP81+AP83)/2</f>
        <v>0.9200674150713305</v>
      </c>
      <c r="AP82" s="10"/>
      <c r="AQ82" s="10">
        <f>(AR81+AR83)/2</f>
        <v>0.89069292833340041</v>
      </c>
      <c r="AR82" s="10"/>
      <c r="AS82" s="10">
        <f>(AT81+AT83)/2</f>
        <v>0.85451532875789993</v>
      </c>
      <c r="AT82" s="10"/>
      <c r="AU82" s="10">
        <f>(AV81+AV83)/2</f>
        <v>0.80919250249516794</v>
      </c>
      <c r="AV82" s="10"/>
      <c r="AW82" s="10">
        <f>(AX81+AX83)/2</f>
        <v>0.75263259371499092</v>
      </c>
      <c r="AX82" s="10"/>
      <c r="AY82" s="10">
        <f>(AZ81+AZ83)/2</f>
        <v>0.69435196203073335</v>
      </c>
      <c r="AZ82" s="10"/>
      <c r="BA82" s="10">
        <f>1-1/1.1^28</f>
        <v>0.93065665050558677</v>
      </c>
    </row>
    <row r="83" spans="1:53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>
        <f>(AE82+AE84)/2</f>
        <v>0.97510457741664547</v>
      </c>
      <c r="AE83" s="10"/>
      <c r="AF83" s="10">
        <f>(AG82+AG84)/2</f>
        <v>0.96222022000731822</v>
      </c>
      <c r="AG83" s="10"/>
      <c r="AH83" s="10">
        <f>(AI82+AI84)/2</f>
        <v>0.94773030154286309</v>
      </c>
      <c r="AI83" s="10"/>
      <c r="AJ83" s="10">
        <f>(AK82+AK84)/2</f>
        <v>0.93132416715286825</v>
      </c>
      <c r="AK83" s="10"/>
      <c r="AL83" s="10">
        <f>(AM82+AM84)/2</f>
        <v>0.91260490838951158</v>
      </c>
      <c r="AM83" s="10"/>
      <c r="AN83" s="10">
        <f>(AO82+AO84)/2</f>
        <v>0.89105868627749785</v>
      </c>
      <c r="AO83" s="10"/>
      <c r="AP83" s="10">
        <f>(AQ82+AQ84)/2</f>
        <v>0.86601218904653243</v>
      </c>
      <c r="AQ83" s="10"/>
      <c r="AR83" s="10">
        <f>(AS82+AS84)/2</f>
        <v>0.8365709117797846</v>
      </c>
      <c r="AS83" s="10"/>
      <c r="AT83" s="10">
        <f>(AU82+AU84)/2</f>
        <v>0.80150379058895571</v>
      </c>
      <c r="AU83" s="10"/>
      <c r="AV83" s="10">
        <f>(AW82+AW84)/2</f>
        <v>0.75876014727122454</v>
      </c>
      <c r="AW83" s="10"/>
      <c r="AX83" s="10">
        <f>(AY82+AY84)/2</f>
        <v>0.70042418807282314</v>
      </c>
      <c r="AY83" s="10"/>
      <c r="AZ83" s="10">
        <f>(BA82+BC84)/2</f>
        <v>0.46532832525279338</v>
      </c>
      <c r="BA83" s="10"/>
    </row>
    <row r="84" spans="1:53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>
        <f>(AF83+AF85)/2</f>
        <v>0.93994884755122032</v>
      </c>
      <c r="AF84" s="10"/>
      <c r="AG84" s="10">
        <f>(AH83+AH85)/2</f>
        <v>0.92724732963411749</v>
      </c>
      <c r="AH84" s="10"/>
      <c r="AI84" s="10">
        <f>(AJ83+AJ85)/2</f>
        <v>0.91327476121806395</v>
      </c>
      <c r="AJ84" s="10"/>
      <c r="AK84" s="10">
        <f>(AL83+AL85)/2</f>
        <v>0.89786707661475484</v>
      </c>
      <c r="AL84" s="10"/>
      <c r="AM84" s="10">
        <f>(AN83+AN85)/2</f>
        <v>0.88084929514189325</v>
      </c>
      <c r="AN84" s="10"/>
      <c r="AO84" s="10">
        <f>(AP83+AP85)/2</f>
        <v>0.8620499574836652</v>
      </c>
      <c r="AP84" s="10"/>
      <c r="AQ84" s="10">
        <f>(AR83+AR85)/2</f>
        <v>0.84133144975966456</v>
      </c>
      <c r="AR84" s="10"/>
      <c r="AS84" s="10">
        <f>(AT83+AT85)/2</f>
        <v>0.81862649480166927</v>
      </c>
      <c r="AT84" s="10"/>
      <c r="AU84" s="10">
        <f>(AV83+AV85)/2</f>
        <v>0.79381507868274337</v>
      </c>
      <c r="AV84" s="10"/>
      <c r="AW84" s="10">
        <f>(AX83+AX85)/2</f>
        <v>0.76488770082745816</v>
      </c>
      <c r="AX84" s="10"/>
      <c r="AY84" s="10">
        <f>(AZ83+AZ85)/2</f>
        <v>0.70649641411491293</v>
      </c>
      <c r="AZ84" s="10"/>
      <c r="BA84" s="10">
        <f>1-1/1.1^30</f>
        <v>0.94269144669883209</v>
      </c>
    </row>
    <row r="85" spans="1:53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>
        <f>(AG84+AG86)/2</f>
        <v>0.91767747509512243</v>
      </c>
      <c r="AG85" s="10"/>
      <c r="AH85" s="10">
        <f>(AI84+AI86)/2</f>
        <v>0.90676435772537189</v>
      </c>
      <c r="AI85" s="10"/>
      <c r="AJ85" s="10">
        <f>(AK84+AK86)/2</f>
        <v>0.89522535528325964</v>
      </c>
      <c r="AK85" s="10"/>
      <c r="AL85" s="10">
        <f>(AM84+AM86)/2</f>
        <v>0.88312924483999811</v>
      </c>
      <c r="AM85" s="10"/>
      <c r="AN85" s="10">
        <f>(AO84+AO86)/2</f>
        <v>0.87063990400628866</v>
      </c>
      <c r="AO85" s="10"/>
      <c r="AP85" s="10">
        <f>(AQ84+AQ86)/2</f>
        <v>0.85808772592079796</v>
      </c>
      <c r="AQ85" s="10"/>
      <c r="AR85" s="10">
        <f>(AS84+AS86)/2</f>
        <v>0.84609198773954453</v>
      </c>
      <c r="AS85" s="10"/>
      <c r="AT85" s="10">
        <f>(AU84+AU86)/2</f>
        <v>0.83574919901438283</v>
      </c>
      <c r="AU85" s="10"/>
      <c r="AV85" s="10">
        <f>(AW84+AW86)/2</f>
        <v>0.8288700100942622</v>
      </c>
      <c r="AW85" s="10"/>
      <c r="AX85" s="10">
        <f>(AY84+AY86)/2</f>
        <v>0.82935121358209329</v>
      </c>
      <c r="AY85" s="10"/>
      <c r="AZ85" s="10">
        <f>(BA84+BA86)/2</f>
        <v>0.94766450297703253</v>
      </c>
      <c r="BA85" s="10"/>
    </row>
    <row r="86" spans="1:53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>
        <f>(AH85+AH87)/2</f>
        <v>0.90810762055612737</v>
      </c>
      <c r="AH86" s="10"/>
      <c r="AI86" s="10">
        <f>(AJ85+AJ87)/2</f>
        <v>0.90025395423267973</v>
      </c>
      <c r="AJ86" s="10"/>
      <c r="AK86" s="10">
        <f>(AL85+AL87)/2</f>
        <v>0.89258363395176432</v>
      </c>
      <c r="AL86" s="10"/>
      <c r="AM86" s="10">
        <f>(AN85+AN87)/2</f>
        <v>0.88540919453810307</v>
      </c>
      <c r="AN86" s="10"/>
      <c r="AO86" s="10">
        <f>(AP85+AP87)/2</f>
        <v>0.87922985052891223</v>
      </c>
      <c r="AP86" s="10"/>
      <c r="AQ86" s="10">
        <f>(AR85+AR87)/2</f>
        <v>0.87484400208193125</v>
      </c>
      <c r="AR86" s="10"/>
      <c r="AS86" s="10">
        <f>(AT85+AT87)/2</f>
        <v>0.8735574806774199</v>
      </c>
      <c r="AT86" s="10"/>
      <c r="AU86" s="10">
        <f>(AV85+AV87)/2</f>
        <v>0.87768331934602228</v>
      </c>
      <c r="AV86" s="10"/>
      <c r="AW86" s="10">
        <f>(AX85+AX87)/2</f>
        <v>0.89285231936106624</v>
      </c>
      <c r="AX86" s="10"/>
      <c r="AY86" s="10">
        <f>(AZ85+AZ87)/2</f>
        <v>0.95220601304927355</v>
      </c>
      <c r="AZ86" s="10"/>
      <c r="BA86" s="10">
        <f>1-1/1.1^32</f>
        <v>0.95263755925523308</v>
      </c>
    </row>
    <row r="87" spans="1:53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>
        <f>(AI86+AI88)/2</f>
        <v>0.90945088338688285</v>
      </c>
      <c r="AI87" s="10"/>
      <c r="AJ87" s="10">
        <f>(AK86+AK88)/2</f>
        <v>0.90528255318209983</v>
      </c>
      <c r="AK87" s="10"/>
      <c r="AL87" s="10">
        <f>(AM86+AM88)/2</f>
        <v>0.90203802306353054</v>
      </c>
      <c r="AM87" s="10"/>
      <c r="AN87" s="10">
        <f>(AO86+AO88)/2</f>
        <v>0.90017848506991749</v>
      </c>
      <c r="AO87" s="10"/>
      <c r="AP87" s="10">
        <f>(AQ86+AQ88)/2</f>
        <v>0.9003719751370266</v>
      </c>
      <c r="AQ87" s="10"/>
      <c r="AR87" s="10">
        <f>(AS86+AS88)/2</f>
        <v>0.90359601642431797</v>
      </c>
      <c r="AS87" s="10"/>
      <c r="AT87" s="10">
        <f>(AU86+AU88)/2</f>
        <v>0.91136576234045696</v>
      </c>
      <c r="AU87" s="10"/>
      <c r="AV87" s="10">
        <f>(AW86+AW88)/2</f>
        <v>0.92649662859778237</v>
      </c>
      <c r="AW87" s="10"/>
      <c r="AX87" s="10">
        <f>(AY86+AY88)/2</f>
        <v>0.95635342514003907</v>
      </c>
      <c r="AY87" s="10"/>
      <c r="AZ87" s="10">
        <f>(BA86+BA88)/2</f>
        <v>0.95674752312151456</v>
      </c>
      <c r="BA87" s="10"/>
    </row>
    <row r="88" spans="1:53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>
        <f>(AJ87+AJ89)/2</f>
        <v>0.91864781254108607</v>
      </c>
      <c r="AJ88" s="10"/>
      <c r="AK88" s="10">
        <f>(AL87+AL89)/2</f>
        <v>0.91798147241243533</v>
      </c>
      <c r="AL88" s="10"/>
      <c r="AM88" s="10">
        <f>(AN87+AN89)/2</f>
        <v>0.91866685158895811</v>
      </c>
      <c r="AN88" s="10"/>
      <c r="AO88" s="10">
        <f>(AP87+AP89)/2</f>
        <v>0.92112711961092264</v>
      </c>
      <c r="AP88" s="10"/>
      <c r="AQ88" s="10">
        <f>(AR87+AR89)/2</f>
        <v>0.92589994819212196</v>
      </c>
      <c r="AR88" s="10"/>
      <c r="AS88" s="10">
        <f>(AT87+AT89)/2</f>
        <v>0.93363455217121594</v>
      </c>
      <c r="AT88" s="10"/>
      <c r="AU88" s="10">
        <f>(AV87+AV89)/2</f>
        <v>0.94504820533489153</v>
      </c>
      <c r="AV88" s="10"/>
      <c r="AW88" s="10">
        <f>(AX87+AX89)/2</f>
        <v>0.9601409378344985</v>
      </c>
      <c r="AX88" s="10"/>
      <c r="AY88" s="10">
        <f>(AZ87+AZ89)/2</f>
        <v>0.96050083723080459</v>
      </c>
      <c r="AZ88" s="10"/>
      <c r="BA88" s="10">
        <f>1-1/1.1^34</f>
        <v>0.96085748698779594</v>
      </c>
    </row>
    <row r="89" spans="1:53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>
        <f>(AK88+AK90)/2</f>
        <v>0.93201307190007232</v>
      </c>
      <c r="AK89" s="10"/>
      <c r="AL89" s="10">
        <f>(AM88+AM90)/2</f>
        <v>0.93392492176134012</v>
      </c>
      <c r="AM89" s="10"/>
      <c r="AN89" s="10">
        <f>(AO88+AO90)/2</f>
        <v>0.93715521810799873</v>
      </c>
      <c r="AO89" s="10"/>
      <c r="AP89" s="10">
        <f>(AQ88+AQ90)/2</f>
        <v>0.94188226408481868</v>
      </c>
      <c r="AQ89" s="10"/>
      <c r="AR89" s="10">
        <f>(AS88+AS90)/2</f>
        <v>0.94820387995992605</v>
      </c>
      <c r="AS89" s="10"/>
      <c r="AT89" s="10">
        <f>(AU88+AU90)/2</f>
        <v>0.95590334200197502</v>
      </c>
      <c r="AU89" s="10"/>
      <c r="AV89" s="10">
        <f>(AW88+AW90)/2</f>
        <v>0.9635997820720007</v>
      </c>
      <c r="AW89" s="10"/>
      <c r="AX89" s="10">
        <f>(AY88+AY90)/2</f>
        <v>0.96392845052895793</v>
      </c>
      <c r="AY89" s="10"/>
      <c r="AZ89" s="10">
        <f>(BA88+BA90)/2</f>
        <v>0.96425415134009462</v>
      </c>
      <c r="BA89" s="10"/>
    </row>
    <row r="90" spans="1:53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>
        <f>(AL89+AL91)/2</f>
        <v>0.94604467138770942</v>
      </c>
      <c r="AL90" s="10"/>
      <c r="AM90" s="10">
        <f>(AN89+AN91)/2</f>
        <v>0.94918299193372224</v>
      </c>
      <c r="AN90" s="10"/>
      <c r="AO90" s="10">
        <f>(AP89+AP91)/2</f>
        <v>0.95318331660507494</v>
      </c>
      <c r="AP90" s="10"/>
      <c r="AQ90" s="10">
        <f>(AR89+AR91)/2</f>
        <v>0.9578645799775154</v>
      </c>
      <c r="AR90" s="10"/>
      <c r="AS90" s="10">
        <f>(AT89+AT91)/2</f>
        <v>0.96277320774863617</v>
      </c>
      <c r="AT90" s="10"/>
      <c r="AU90" s="10">
        <f>(AV89+AV91)/2</f>
        <v>0.96675847866905851</v>
      </c>
      <c r="AV90" s="10"/>
      <c r="AW90" s="10">
        <f>(AX89+AX91)/2</f>
        <v>0.9670586263095029</v>
      </c>
      <c r="AX90" s="10"/>
      <c r="AY90" s="10">
        <f>(AZ89+AZ91)/2</f>
        <v>0.96735606382711126</v>
      </c>
      <c r="AZ90" s="10"/>
      <c r="BA90" s="10">
        <f>1-1/1.1^36</f>
        <v>0.96765081569239331</v>
      </c>
    </row>
    <row r="91" spans="1:53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>
        <f>(AM90+AM92)/2</f>
        <v>0.95816442101407873</v>
      </c>
      <c r="AM91" s="10"/>
      <c r="AN91" s="10">
        <f>(AO90+AO92)/2</f>
        <v>0.96121076575944575</v>
      </c>
      <c r="AO91" s="10"/>
      <c r="AP91" s="10">
        <f>(AQ90+AQ92)/2</f>
        <v>0.96448436912533109</v>
      </c>
      <c r="AQ91" s="10"/>
      <c r="AR91" s="10">
        <f>(AS90+AS92)/2</f>
        <v>0.96752527999510463</v>
      </c>
      <c r="AS91" s="10"/>
      <c r="AT91" s="10">
        <f>(AU90+AU92)/2</f>
        <v>0.96964307349529721</v>
      </c>
      <c r="AU91" s="10"/>
      <c r="AV91" s="10">
        <f>(AW90+AW92)/2</f>
        <v>0.96991717526611632</v>
      </c>
      <c r="AW91" s="10"/>
      <c r="AX91" s="10">
        <f>(AY90+AY92)/2</f>
        <v>0.97018880209004787</v>
      </c>
      <c r="AY91" s="10"/>
      <c r="AZ91" s="10">
        <f>(BA90+BA92)/2</f>
        <v>0.97045797631412778</v>
      </c>
      <c r="BA91" s="10"/>
    </row>
    <row r="92" spans="1:53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>
        <f>(AN91+AN93)/2</f>
        <v>0.96714585009443521</v>
      </c>
      <c r="AN92" s="10"/>
      <c r="AO92" s="10">
        <f>(AP91+AP93)/2</f>
        <v>0.96923821491381656</v>
      </c>
      <c r="AP92" s="10"/>
      <c r="AQ92" s="10">
        <f>(AR91+AR93)/2</f>
        <v>0.97110415827314667</v>
      </c>
      <c r="AR92" s="10"/>
      <c r="AS92" s="10">
        <f>(AT91+AT93)/2</f>
        <v>0.97227735224157308</v>
      </c>
      <c r="AT92" s="10"/>
      <c r="AU92" s="10">
        <f>(AV91+AV93)/2</f>
        <v>0.97252766832153603</v>
      </c>
      <c r="AV92" s="10"/>
      <c r="AW92" s="10">
        <f>(AX91+AX93)/2</f>
        <v>0.97277572422272973</v>
      </c>
      <c r="AX92" s="10"/>
      <c r="AY92" s="10">
        <f>(AZ91+AZ93)/2</f>
        <v>0.97302154035298449</v>
      </c>
      <c r="AZ92" s="10"/>
      <c r="BA92" s="10">
        <f>1-1/1.1^38</f>
        <v>0.97326513693586225</v>
      </c>
    </row>
    <row r="93" spans="1:53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>
        <f>(AO92+AO94)/2</f>
        <v>0.97308093442942467</v>
      </c>
      <c r="AO93" s="10"/>
      <c r="AP93" s="10">
        <f>(AQ92+AQ94)/2</f>
        <v>0.97399206070230204</v>
      </c>
      <c r="AQ93" s="10"/>
      <c r="AR93" s="10">
        <f>(AS92+AS94)/2</f>
        <v>0.97468303655118871</v>
      </c>
      <c r="AS93" s="10"/>
      <c r="AT93" s="10">
        <f>(AU92+AU94)/2</f>
        <v>0.97491163098784894</v>
      </c>
      <c r="AU93" s="10"/>
      <c r="AV93" s="10">
        <f>(AW92+AW94)/2</f>
        <v>0.97513816137695564</v>
      </c>
      <c r="AW93" s="10"/>
      <c r="AX93" s="10">
        <f>(AY92+AY94)/2</f>
        <v>0.97536264635541148</v>
      </c>
      <c r="AY93" s="10"/>
      <c r="AZ93" s="10">
        <f>(BA92+BA94)/2</f>
        <v>0.9755851043918411</v>
      </c>
      <c r="BA93" s="10"/>
    </row>
    <row r="94" spans="1:53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>
        <f>(AP93+AP95)/2</f>
        <v>0.97692365394503289</v>
      </c>
      <c r="AP94" s="10"/>
      <c r="AQ94" s="10">
        <f>(AR93+AR95)/2</f>
        <v>0.97687996313145742</v>
      </c>
      <c r="AR94" s="10"/>
      <c r="AS94" s="10">
        <f>(AT93+AT95)/2</f>
        <v>0.97708872086080423</v>
      </c>
      <c r="AT94" s="10"/>
      <c r="AU94" s="10">
        <f>(AV93+AV95)/2</f>
        <v>0.97729559365416196</v>
      </c>
      <c r="AV94" s="10"/>
      <c r="AW94" s="10">
        <f>(AX93+AX95)/2</f>
        <v>0.97750059853118154</v>
      </c>
      <c r="AX94" s="10"/>
      <c r="AY94" s="10">
        <f>(AZ93+AZ95)/2</f>
        <v>0.97770375235783835</v>
      </c>
      <c r="AZ94" s="10"/>
      <c r="BA94" s="10">
        <f>1-1/1.1^40</f>
        <v>0.97790507184782005</v>
      </c>
    </row>
    <row r="95" spans="1:53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>
        <f>(AQ94+AQ96)/2</f>
        <v>0.97985524718776373</v>
      </c>
      <c r="AQ95" s="10"/>
      <c r="AR95" s="10">
        <f>(AS94+AS96)/2</f>
        <v>0.97907688971172613</v>
      </c>
      <c r="AS95" s="10"/>
      <c r="AT95" s="10">
        <f>(AU94+AU96)/2</f>
        <v>0.97926581073375951</v>
      </c>
      <c r="AU95" s="10"/>
      <c r="AV95" s="10">
        <f>(AW94+AW96)/2</f>
        <v>0.97945302593136829</v>
      </c>
      <c r="AW95" s="10"/>
      <c r="AX95" s="10">
        <f>(AY94+AY96)/2</f>
        <v>0.97963855070695161</v>
      </c>
      <c r="AY95" s="10"/>
      <c r="AZ95" s="10">
        <f>(BA94+BA96)/2</f>
        <v>0.97982240032383561</v>
      </c>
      <c r="BA95" s="10"/>
    </row>
    <row r="96" spans="1:53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>
        <f>(AR95+AR97)/2</f>
        <v>0.98283053124406994</v>
      </c>
      <c r="AR96" s="10"/>
      <c r="AS96" s="10">
        <f>(AT95+AT97)/2</f>
        <v>0.98106505856264814</v>
      </c>
      <c r="AT96" s="10"/>
      <c r="AU96" s="10">
        <f>(AV95+AV97)/2</f>
        <v>0.98123602781335695</v>
      </c>
      <c r="AV96" s="10"/>
      <c r="AW96" s="10">
        <f>(AX95+AX97)/2</f>
        <v>0.98140545333155493</v>
      </c>
      <c r="AX96" s="10"/>
      <c r="AY96" s="10">
        <f>(AZ95+AZ97)/2</f>
        <v>0.98157334905606475</v>
      </c>
      <c r="AZ96" s="10"/>
      <c r="BA96" s="10">
        <f>1-1/1.1^42</f>
        <v>0.98173972879985127</v>
      </c>
    </row>
    <row r="97" spans="1:53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>
        <f>(AS96+AS98)/2</f>
        <v>0.98658417277641375</v>
      </c>
      <c r="AS97" s="10"/>
      <c r="AT97" s="10">
        <f>(AU96+AU98)/2</f>
        <v>0.98286430639153677</v>
      </c>
      <c r="AU97" s="10"/>
      <c r="AV97" s="10">
        <f>(AW96+AW98)/2</f>
        <v>0.9830190296953456</v>
      </c>
      <c r="AW97" s="10"/>
      <c r="AX97" s="10">
        <f>(AY96+AY98)/2</f>
        <v>0.98317235595615826</v>
      </c>
      <c r="AY97" s="10"/>
      <c r="AZ97" s="10">
        <f>(BA96+BA98)/2</f>
        <v>0.98332429778829389</v>
      </c>
      <c r="BA97" s="10"/>
    </row>
    <row r="98" spans="1:53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>
        <f>(AT97+AT99)/2</f>
        <v>0.99210328699017925</v>
      </c>
      <c r="AT98" s="10"/>
      <c r="AU98" s="10">
        <f>(AV97+AV99)/2</f>
        <v>0.98449258496971648</v>
      </c>
      <c r="AV98" s="10"/>
      <c r="AW98" s="10">
        <f>(AX97+AX99)/2</f>
        <v>0.98463260605913627</v>
      </c>
      <c r="AX98" s="10"/>
      <c r="AY98" s="10">
        <f>(AZ97+AZ99)/2</f>
        <v>0.98477136285625189</v>
      </c>
      <c r="AZ98" s="10"/>
      <c r="BA98" s="10">
        <f>1-1/1.1^44</f>
        <v>0.98490886677673661</v>
      </c>
    </row>
    <row r="99" spans="1:53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>
        <f>(AU98+AU100)/2</f>
        <v>1.0013422675888217</v>
      </c>
      <c r="AU99" s="10"/>
      <c r="AV99" s="10">
        <f>(AW98+AW100)/2</f>
        <v>0.98596614024408735</v>
      </c>
      <c r="AW99" s="10"/>
      <c r="AX99" s="10">
        <f>(AY98+AY100)/2</f>
        <v>0.98609285616211428</v>
      </c>
      <c r="AY99" s="10"/>
      <c r="AZ99" s="10">
        <f>(BA98+BA100)/2</f>
        <v>0.98621842792420988</v>
      </c>
      <c r="BA99" s="10"/>
    </row>
    <row r="100" spans="1:53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>
        <f>(AV99+AV101)/2</f>
        <v>1.0181919502079269</v>
      </c>
      <c r="AV100" s="10"/>
      <c r="AW100" s="10">
        <f>(AX99+AX101)/2</f>
        <v>0.98729967442903832</v>
      </c>
      <c r="AX100" s="10"/>
      <c r="AY100" s="10">
        <f>(AZ99+AZ101)/2</f>
        <v>0.98741434946797679</v>
      </c>
      <c r="AZ100" s="10"/>
      <c r="BA100" s="10">
        <f>1-1/1.1^46</f>
        <v>0.98752798907168315</v>
      </c>
    </row>
    <row r="101" spans="1:53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>
        <f>(AW100+AW102)/2</f>
        <v>1.0504177601717664</v>
      </c>
      <c r="AW101" s="10"/>
      <c r="AX101" s="10">
        <f>(AY100+AY102)/2</f>
        <v>0.98850649269596225</v>
      </c>
      <c r="AY101" s="10"/>
      <c r="AZ101" s="10">
        <f>(BA100+BA102)/2</f>
        <v>0.9886102710117437</v>
      </c>
      <c r="BA101" s="10"/>
    </row>
    <row r="102" spans="1:53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>
        <f>(AX101+AX103)/2</f>
        <v>1.1135358459144944</v>
      </c>
      <c r="AX102" s="10"/>
      <c r="AY102" s="10">
        <f>(AZ101+AZ103)/2</f>
        <v>0.9895986359239477</v>
      </c>
      <c r="AZ102" s="10"/>
      <c r="BA102" s="10">
        <f>1-1/1.1^48</f>
        <v>0.98969255295180425</v>
      </c>
    </row>
    <row r="103" spans="1:53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>
        <f>(AY102+AY104)/2</f>
        <v>1.2385651991330267</v>
      </c>
      <c r="AY103" s="10"/>
      <c r="AZ103" s="10">
        <f>(BA102+BA104)/2</f>
        <v>0.99058700083615181</v>
      </c>
      <c r="BA103" s="10"/>
    </row>
    <row r="104" spans="1:53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>
        <f>(AZ103+AZ105)/2</f>
        <v>1.4875317623421056</v>
      </c>
      <c r="AZ104" s="10"/>
      <c r="BA104" s="10">
        <f>1-1/1.1^50</f>
        <v>0.99148144872049937</v>
      </c>
    </row>
    <row r="105" spans="1:53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>
        <f>(BA104+BA106)/2+0.992255862</f>
        <v>1.9844765238480595</v>
      </c>
      <c r="BA105" s="10"/>
    </row>
    <row r="106" spans="1:53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>
        <f>1-1/1.1^52</f>
        <v>0.99295987497561933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1DAA-6369-BF45-B392-385D86D749E8}">
  <dimension ref="A1:BA106"/>
  <sheetViews>
    <sheetView zoomScale="70" zoomScaleNormal="70" workbookViewId="0">
      <selection activeCell="A2" sqref="A2"/>
    </sheetView>
  </sheetViews>
  <sheetFormatPr baseColWidth="10" defaultColWidth="11" defaultRowHeight="16" x14ac:dyDescent="0.2"/>
  <cols>
    <col min="1" max="16384" width="11" style="3"/>
  </cols>
  <sheetData>
    <row r="1" spans="1:53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</row>
    <row r="2" spans="1:53" x14ac:dyDescent="0.2">
      <c r="A2" s="15" t="s">
        <v>64</v>
      </c>
      <c r="B2" s="11"/>
      <c r="C2" s="12"/>
      <c r="D2" s="12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>
        <v>0</v>
      </c>
    </row>
    <row r="3" spans="1:53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>
        <f>(BA2+BA4)/2</f>
        <v>0</v>
      </c>
      <c r="BA3" s="10"/>
    </row>
    <row r="4" spans="1:53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>
        <f>(AZ3+AZ5)/2</f>
        <v>0</v>
      </c>
      <c r="AZ4" s="10"/>
      <c r="BA4" s="10">
        <v>0</v>
      </c>
    </row>
    <row r="5" spans="1:53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>
        <f>(AY4+AY6)/2</f>
        <v>0</v>
      </c>
      <c r="AY5" s="10"/>
      <c r="AZ5" s="10">
        <f>(BA4+BA6)/2</f>
        <v>0</v>
      </c>
      <c r="BA5" s="10"/>
    </row>
    <row r="6" spans="1:53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>
        <f>(AX5+AX7)/2</f>
        <v>0</v>
      </c>
      <c r="AX6" s="10"/>
      <c r="AY6" s="10">
        <f>(AZ5+AZ7)/2</f>
        <v>0</v>
      </c>
      <c r="AZ6" s="10"/>
      <c r="BA6" s="10">
        <v>0</v>
      </c>
    </row>
    <row r="7" spans="1:53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>
        <f>(AW6+AW8)/2</f>
        <v>0</v>
      </c>
      <c r="AW7" s="10"/>
      <c r="AX7" s="10">
        <f>(AY6+AY8)/2</f>
        <v>0</v>
      </c>
      <c r="AY7" s="10"/>
      <c r="AZ7" s="10">
        <f>(BA6+BA8)/2</f>
        <v>0</v>
      </c>
      <c r="BA7" s="10"/>
    </row>
    <row r="8" spans="1:53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>
        <f>(AV7+AV9)/2</f>
        <v>0</v>
      </c>
      <c r="AV8" s="10"/>
      <c r="AW8" s="10">
        <f>(AX7+AX9)/2</f>
        <v>0</v>
      </c>
      <c r="AX8" s="10"/>
      <c r="AY8" s="10">
        <f>(AZ7+AZ9)/2</f>
        <v>0</v>
      </c>
      <c r="AZ8" s="10"/>
      <c r="BA8" s="10">
        <v>0</v>
      </c>
    </row>
    <row r="9" spans="1:53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>
        <f>(AU8+AU10)/2</f>
        <v>0</v>
      </c>
      <c r="AU9" s="10"/>
      <c r="AV9" s="10">
        <f>(AW8+AW10)/2</f>
        <v>0</v>
      </c>
      <c r="AW9" s="10"/>
      <c r="AX9" s="10">
        <f>(AY8+AY10)/2</f>
        <v>0</v>
      </c>
      <c r="AY9" s="10"/>
      <c r="AZ9" s="10">
        <f>(BA8+BA10)/2</f>
        <v>0</v>
      </c>
      <c r="BA9" s="10"/>
    </row>
    <row r="10" spans="1:53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>
        <f>(AT9+AT11)/2</f>
        <v>0</v>
      </c>
      <c r="AT10" s="10"/>
      <c r="AU10" s="10">
        <f>(AV9+AV11)/2</f>
        <v>0</v>
      </c>
      <c r="AV10" s="10"/>
      <c r="AW10" s="10">
        <f>(AX9+AX11)/2</f>
        <v>0</v>
      </c>
      <c r="AX10" s="10"/>
      <c r="AY10" s="10">
        <f>(AZ9+AZ11)/2</f>
        <v>0</v>
      </c>
      <c r="AZ10" s="10"/>
      <c r="BA10" s="10">
        <v>0</v>
      </c>
    </row>
    <row r="11" spans="1:53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>
        <f>(AS10+AS12)/2</f>
        <v>0</v>
      </c>
      <c r="AS11" s="10"/>
      <c r="AT11" s="10">
        <f>(AU10+AU12)/2</f>
        <v>0</v>
      </c>
      <c r="AU11" s="10"/>
      <c r="AV11" s="10">
        <f>(AW10+AW12)/2</f>
        <v>0</v>
      </c>
      <c r="AW11" s="10"/>
      <c r="AX11" s="10">
        <f>(AY10+AY12)/2</f>
        <v>0</v>
      </c>
      <c r="AY11" s="10"/>
      <c r="AZ11" s="10">
        <f>(BA10+BA12)/2</f>
        <v>0</v>
      </c>
      <c r="BA11" s="10"/>
    </row>
    <row r="12" spans="1:53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>
        <f>(AR11+AR13)/2</f>
        <v>0</v>
      </c>
      <c r="AR12" s="10"/>
      <c r="AS12" s="10">
        <f>(AT11+AT13)/2</f>
        <v>0</v>
      </c>
      <c r="AT12" s="10"/>
      <c r="AU12" s="10">
        <f>(AV11+AV13)/2</f>
        <v>0</v>
      </c>
      <c r="AV12" s="10"/>
      <c r="AW12" s="10">
        <f>(AX11+AX13)/2</f>
        <v>0</v>
      </c>
      <c r="AX12" s="10"/>
      <c r="AY12" s="10">
        <f>(AZ11+AZ13)/2</f>
        <v>0</v>
      </c>
      <c r="AZ12" s="10"/>
      <c r="BA12" s="10">
        <v>0</v>
      </c>
    </row>
    <row r="13" spans="1:53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>
        <f>(AQ12+AQ14)/2</f>
        <v>0</v>
      </c>
      <c r="AQ13" s="10"/>
      <c r="AR13" s="10">
        <f>(AS12+AS14)/2</f>
        <v>0</v>
      </c>
      <c r="AS13" s="10"/>
      <c r="AT13" s="10">
        <f>(AU12+AU14)/2</f>
        <v>0</v>
      </c>
      <c r="AU13" s="10"/>
      <c r="AV13" s="10">
        <f>(AW12+AW14)/2</f>
        <v>0</v>
      </c>
      <c r="AW13" s="10"/>
      <c r="AX13" s="10">
        <f>(AY12+AY14)/2</f>
        <v>0</v>
      </c>
      <c r="AY13" s="10"/>
      <c r="AZ13" s="10">
        <f>(BA12+BA14)/2</f>
        <v>0</v>
      </c>
      <c r="BA13" s="10"/>
    </row>
    <row r="14" spans="1:53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>
        <f>(AP13+AP15)/2</f>
        <v>0</v>
      </c>
      <c r="AP14" s="10"/>
      <c r="AQ14" s="10">
        <f>(AR13+AR15)/2</f>
        <v>0</v>
      </c>
      <c r="AR14" s="10"/>
      <c r="AS14" s="10">
        <f>(AT13+AT15)/2</f>
        <v>0</v>
      </c>
      <c r="AT14" s="10"/>
      <c r="AU14" s="10">
        <f>(AV13+AV15)/2</f>
        <v>0</v>
      </c>
      <c r="AV14" s="10"/>
      <c r="AW14" s="10">
        <f>(AX13+AX15)/2</f>
        <v>0</v>
      </c>
      <c r="AX14" s="10"/>
      <c r="AY14" s="10">
        <f>(AZ13+AZ15)/2</f>
        <v>0</v>
      </c>
      <c r="AZ14" s="10"/>
      <c r="BA14" s="10">
        <v>0</v>
      </c>
    </row>
    <row r="15" spans="1:53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>
        <f>(AO14+AO16)/2</f>
        <v>0</v>
      </c>
      <c r="AO15" s="10"/>
      <c r="AP15" s="10">
        <f>(AQ14+AQ16)/2</f>
        <v>0</v>
      </c>
      <c r="AQ15" s="10"/>
      <c r="AR15" s="10">
        <f>(AS14+AS16)/2</f>
        <v>0</v>
      </c>
      <c r="AS15" s="10"/>
      <c r="AT15" s="10">
        <f>(AU14+AU16)/2</f>
        <v>0</v>
      </c>
      <c r="AU15" s="10"/>
      <c r="AV15" s="10">
        <f>(AW14+AW16)/2</f>
        <v>0</v>
      </c>
      <c r="AW15" s="10"/>
      <c r="AX15" s="10">
        <f>(AY14+AY16)/2</f>
        <v>0</v>
      </c>
      <c r="AY15" s="10"/>
      <c r="AZ15" s="10">
        <f>(BA14+BA16)/2</f>
        <v>0</v>
      </c>
      <c r="BA15" s="10"/>
    </row>
    <row r="16" spans="1:53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>
        <f>(AN15+AN17)/2</f>
        <v>0</v>
      </c>
      <c r="AN16" s="10"/>
      <c r="AO16" s="10">
        <f>(AP15+AP17)/2</f>
        <v>0</v>
      </c>
      <c r="AP16" s="10"/>
      <c r="AQ16" s="10">
        <f>(AR15+AR17)/2</f>
        <v>0</v>
      </c>
      <c r="AR16" s="10"/>
      <c r="AS16" s="10">
        <f>(AT15+AT17)/2</f>
        <v>0</v>
      </c>
      <c r="AT16" s="10"/>
      <c r="AU16" s="10">
        <f>(AV15+AV17)/2</f>
        <v>0</v>
      </c>
      <c r="AV16" s="10"/>
      <c r="AW16" s="10">
        <f>(AX15+AX17)/2</f>
        <v>0</v>
      </c>
      <c r="AX16" s="10"/>
      <c r="AY16" s="10">
        <f>(AZ15+AZ17)/2</f>
        <v>0</v>
      </c>
      <c r="AZ16" s="10"/>
      <c r="BA16" s="10">
        <v>0</v>
      </c>
    </row>
    <row r="17" spans="1:53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>
        <f>(AM16+AM18)/2</f>
        <v>0</v>
      </c>
      <c r="AM17" s="10"/>
      <c r="AN17" s="10">
        <f>(AO16+AO18)/2</f>
        <v>0</v>
      </c>
      <c r="AO17" s="10"/>
      <c r="AP17" s="10">
        <f>(AQ16+AQ18)/2</f>
        <v>0</v>
      </c>
      <c r="AQ17" s="10"/>
      <c r="AR17" s="10">
        <f>(AS16+AS18)/2</f>
        <v>0</v>
      </c>
      <c r="AS17" s="10"/>
      <c r="AT17" s="10">
        <f>(AU16+AU18)/2</f>
        <v>0</v>
      </c>
      <c r="AU17" s="10"/>
      <c r="AV17" s="10">
        <f>(AW16+AW18)/2</f>
        <v>0</v>
      </c>
      <c r="AW17" s="10"/>
      <c r="AX17" s="10">
        <f>(AY16+AY18)/2</f>
        <v>0</v>
      </c>
      <c r="AY17" s="10"/>
      <c r="AZ17" s="10">
        <f>(BA16+BA18)/2</f>
        <v>0</v>
      </c>
      <c r="BA17" s="10"/>
    </row>
    <row r="18" spans="1:53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>
        <f>(AL17+AL19)/2</f>
        <v>0</v>
      </c>
      <c r="AL18" s="10"/>
      <c r="AM18" s="10">
        <f>(AN17+AN19)/2</f>
        <v>0</v>
      </c>
      <c r="AN18" s="10"/>
      <c r="AO18" s="10">
        <f>(AP17+AP19)/2</f>
        <v>0</v>
      </c>
      <c r="AP18" s="10"/>
      <c r="AQ18" s="10">
        <f>(AR17+AR19)/2</f>
        <v>0</v>
      </c>
      <c r="AR18" s="10"/>
      <c r="AS18" s="10">
        <f>(AT17+AT19)/2</f>
        <v>0</v>
      </c>
      <c r="AT18" s="10"/>
      <c r="AU18" s="10">
        <f>(AV17+AV19)/2</f>
        <v>0</v>
      </c>
      <c r="AV18" s="10"/>
      <c r="AW18" s="10">
        <f>(AX17+AX19)/2</f>
        <v>0</v>
      </c>
      <c r="AX18" s="10"/>
      <c r="AY18" s="10">
        <f>(AZ17+AZ19)/2</f>
        <v>0</v>
      </c>
      <c r="AZ18" s="10"/>
      <c r="BA18" s="10">
        <v>0</v>
      </c>
    </row>
    <row r="19" spans="1:53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>
        <f>(AK18+AK20)/2</f>
        <v>0</v>
      </c>
      <c r="AK19" s="10"/>
      <c r="AL19" s="10">
        <f>(AM18+AM20)/2</f>
        <v>0</v>
      </c>
      <c r="AM19" s="10"/>
      <c r="AN19" s="10">
        <f>(AO18+AO20)/2</f>
        <v>0</v>
      </c>
      <c r="AO19" s="10"/>
      <c r="AP19" s="10">
        <f>(AQ18+AQ20)/2</f>
        <v>0</v>
      </c>
      <c r="AQ19" s="10"/>
      <c r="AR19" s="10">
        <f>(AS18+AS20)/2</f>
        <v>0</v>
      </c>
      <c r="AS19" s="10"/>
      <c r="AT19" s="10">
        <f>(AU18+AU20)/2</f>
        <v>0</v>
      </c>
      <c r="AU19" s="10"/>
      <c r="AV19" s="10">
        <f>(AW18+AW20)/2</f>
        <v>0</v>
      </c>
      <c r="AW19" s="10"/>
      <c r="AX19" s="10">
        <f>(AY18+AY20)/2</f>
        <v>0</v>
      </c>
      <c r="AY19" s="10"/>
      <c r="AZ19" s="10">
        <f>(BA18+BA20)/2</f>
        <v>0</v>
      </c>
      <c r="BA19" s="10"/>
    </row>
    <row r="20" spans="1:53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>
        <f>(AJ19+AJ21)/2</f>
        <v>0</v>
      </c>
      <c r="AJ20" s="10"/>
      <c r="AK20" s="10">
        <f>(AL19+AL21)/2</f>
        <v>0</v>
      </c>
      <c r="AL20" s="10"/>
      <c r="AM20" s="10">
        <f>(AN19+AN21)/2</f>
        <v>0</v>
      </c>
      <c r="AN20" s="10"/>
      <c r="AO20" s="10">
        <f>(AP19+AP21)/2</f>
        <v>0</v>
      </c>
      <c r="AP20" s="10"/>
      <c r="AQ20" s="10">
        <f>(AR19+AR21)/2</f>
        <v>0</v>
      </c>
      <c r="AR20" s="10"/>
      <c r="AS20" s="10">
        <f>(AT19+AT21)/2</f>
        <v>0</v>
      </c>
      <c r="AT20" s="10"/>
      <c r="AU20" s="10">
        <f>(AV19+AV21)/2</f>
        <v>0</v>
      </c>
      <c r="AV20" s="10"/>
      <c r="AW20" s="10">
        <f>(AX19+AX21)/2</f>
        <v>0</v>
      </c>
      <c r="AX20" s="10"/>
      <c r="AY20" s="10">
        <f>(AZ19+AZ21)/2</f>
        <v>0</v>
      </c>
      <c r="AZ20" s="10"/>
      <c r="BA20" s="10">
        <v>0</v>
      </c>
    </row>
    <row r="21" spans="1:53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>
        <f>(AI20+AI22)/2</f>
        <v>0</v>
      </c>
      <c r="AI21" s="10"/>
      <c r="AJ21" s="10">
        <f>(AK20+AK22)/2</f>
        <v>0</v>
      </c>
      <c r="AK21" s="10"/>
      <c r="AL21" s="10">
        <f>(AM20+AM22)/2</f>
        <v>0</v>
      </c>
      <c r="AM21" s="10"/>
      <c r="AN21" s="10">
        <f>(AO20+AO22)/2</f>
        <v>0</v>
      </c>
      <c r="AO21" s="10"/>
      <c r="AP21" s="10">
        <f>(AQ20+AQ22)/2</f>
        <v>0</v>
      </c>
      <c r="AQ21" s="10"/>
      <c r="AR21" s="10">
        <f>(AS20+AS22)/2</f>
        <v>0</v>
      </c>
      <c r="AS21" s="10"/>
      <c r="AT21" s="10">
        <f>(AU20+AU22)/2</f>
        <v>0</v>
      </c>
      <c r="AU21" s="10"/>
      <c r="AV21" s="10">
        <f>(AW20+AW22)/2</f>
        <v>0</v>
      </c>
      <c r="AW21" s="10"/>
      <c r="AX21" s="10">
        <f>(AY20+AY22)/2</f>
        <v>0</v>
      </c>
      <c r="AY21" s="10"/>
      <c r="AZ21" s="10">
        <f>(BA20+BA22)/2</f>
        <v>0</v>
      </c>
      <c r="BA21" s="10"/>
    </row>
    <row r="22" spans="1:53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>
        <f>(AH21+AH23)/2</f>
        <v>0</v>
      </c>
      <c r="AH22" s="10"/>
      <c r="AI22" s="10">
        <f>(AJ21+AJ23)/2</f>
        <v>0</v>
      </c>
      <c r="AJ22" s="10"/>
      <c r="AK22" s="10">
        <f>(AL21+AL23)/2</f>
        <v>0</v>
      </c>
      <c r="AL22" s="10"/>
      <c r="AM22" s="10">
        <f>(AN21+AN23)/2</f>
        <v>0</v>
      </c>
      <c r="AN22" s="10"/>
      <c r="AO22" s="10">
        <f>(AP21+AP23)/2</f>
        <v>0</v>
      </c>
      <c r="AP22" s="10"/>
      <c r="AQ22" s="10">
        <f>(AR21+AR23)/2</f>
        <v>0</v>
      </c>
      <c r="AR22" s="10"/>
      <c r="AS22" s="10">
        <f>(AT21+AT23)/2</f>
        <v>0</v>
      </c>
      <c r="AT22" s="10"/>
      <c r="AU22" s="10">
        <f>(AV21+AV23)/2</f>
        <v>0</v>
      </c>
      <c r="AV22" s="10"/>
      <c r="AW22" s="10">
        <f>(AX21+AX23)/2</f>
        <v>0</v>
      </c>
      <c r="AX22" s="10"/>
      <c r="AY22" s="10">
        <f>(AZ21+AZ23)/2</f>
        <v>0</v>
      </c>
      <c r="AZ22" s="10"/>
      <c r="BA22" s="10">
        <v>0</v>
      </c>
    </row>
    <row r="23" spans="1:53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>
        <f>(AG22+AG24)/2</f>
        <v>0</v>
      </c>
      <c r="AG23" s="10"/>
      <c r="AH23" s="10">
        <f>(AI22+AI24)/2</f>
        <v>0</v>
      </c>
      <c r="AI23" s="10"/>
      <c r="AJ23" s="10">
        <f>(AK22+AK24)/2</f>
        <v>0</v>
      </c>
      <c r="AK23" s="10"/>
      <c r="AL23" s="10">
        <f>(AM22+AM24)/2</f>
        <v>0</v>
      </c>
      <c r="AM23" s="10"/>
      <c r="AN23" s="10">
        <f>(AO22+AO24)/2</f>
        <v>0</v>
      </c>
      <c r="AO23" s="10"/>
      <c r="AP23" s="10">
        <f>(AQ22+AQ24)/2</f>
        <v>0</v>
      </c>
      <c r="AQ23" s="10"/>
      <c r="AR23" s="10">
        <f>(AS22+AS24)/2</f>
        <v>0</v>
      </c>
      <c r="AS23" s="10"/>
      <c r="AT23" s="10">
        <f>(AU22+AU24)/2</f>
        <v>0</v>
      </c>
      <c r="AU23" s="10"/>
      <c r="AV23" s="10">
        <f>(AW22+AW24)/2</f>
        <v>0</v>
      </c>
      <c r="AW23" s="10"/>
      <c r="AX23" s="10">
        <f>(AY22+AY24)/2</f>
        <v>0</v>
      </c>
      <c r="AY23" s="10"/>
      <c r="AZ23" s="10">
        <f>(BA22+BA24)/2</f>
        <v>0</v>
      </c>
      <c r="BA23" s="10"/>
    </row>
    <row r="24" spans="1:53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>
        <f>(AF23+AF25)/2</f>
        <v>0</v>
      </c>
      <c r="AF24" s="10"/>
      <c r="AG24" s="10">
        <f>(AH23+AH25)/2</f>
        <v>0</v>
      </c>
      <c r="AH24" s="10"/>
      <c r="AI24" s="10">
        <f>(AJ23+AJ25)/2</f>
        <v>0</v>
      </c>
      <c r="AJ24" s="10"/>
      <c r="AK24" s="10">
        <f>(AL23+AL25)/2</f>
        <v>0</v>
      </c>
      <c r="AL24" s="10"/>
      <c r="AM24" s="10">
        <f>(AN23+AN25)/2</f>
        <v>0</v>
      </c>
      <c r="AN24" s="10"/>
      <c r="AO24" s="10">
        <f>(AP23+AP25)/2</f>
        <v>0</v>
      </c>
      <c r="AP24" s="10"/>
      <c r="AQ24" s="10">
        <f>(AR23+AR25)/2</f>
        <v>0</v>
      </c>
      <c r="AR24" s="10"/>
      <c r="AS24" s="10">
        <f>(AT23+AT25)/2</f>
        <v>0</v>
      </c>
      <c r="AT24" s="10"/>
      <c r="AU24" s="10">
        <f>(AV23+AV25)/2</f>
        <v>0</v>
      </c>
      <c r="AV24" s="10"/>
      <c r="AW24" s="10">
        <f>(AX23+AX25)/2</f>
        <v>0</v>
      </c>
      <c r="AX24" s="10"/>
      <c r="AY24" s="10">
        <f>(AZ23+AZ25)/2</f>
        <v>0</v>
      </c>
      <c r="AZ24" s="10"/>
      <c r="BA24" s="10">
        <v>0</v>
      </c>
    </row>
    <row r="25" spans="1:53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>
        <f>(AE24+AE26)/2</f>
        <v>0</v>
      </c>
      <c r="AE25" s="10"/>
      <c r="AF25" s="10">
        <f>(AG24+AG26)/2</f>
        <v>0</v>
      </c>
      <c r="AG25" s="10"/>
      <c r="AH25" s="10">
        <f>(AI24+AI26)/2</f>
        <v>0</v>
      </c>
      <c r="AI25" s="10"/>
      <c r="AJ25" s="10">
        <f>(AK24+AK26)/2</f>
        <v>0</v>
      </c>
      <c r="AK25" s="10"/>
      <c r="AL25" s="10">
        <f>(AM24+AM26)/2</f>
        <v>0</v>
      </c>
      <c r="AM25" s="10"/>
      <c r="AN25" s="10">
        <f>(AO24+AO26)/2</f>
        <v>0</v>
      </c>
      <c r="AO25" s="10"/>
      <c r="AP25" s="10">
        <f>(AQ24+AQ26)/2</f>
        <v>0</v>
      </c>
      <c r="AQ25" s="10"/>
      <c r="AR25" s="10">
        <f>(AS24+AS26)/2</f>
        <v>0</v>
      </c>
      <c r="AS25" s="10"/>
      <c r="AT25" s="10">
        <f>(AU24+AU26)/2</f>
        <v>0</v>
      </c>
      <c r="AU25" s="10"/>
      <c r="AV25" s="10">
        <f>(AW24+AW26)/2</f>
        <v>0</v>
      </c>
      <c r="AW25" s="10"/>
      <c r="AX25" s="10">
        <f>(AY24+AY26)/2</f>
        <v>0</v>
      </c>
      <c r="AY25" s="10"/>
      <c r="AZ25" s="10">
        <f>(BA24+BA26)/2</f>
        <v>0</v>
      </c>
      <c r="BA25" s="10"/>
    </row>
    <row r="26" spans="1:53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>
        <f>(AD25+AD27)/2</f>
        <v>0</v>
      </c>
      <c r="AD26" s="10"/>
      <c r="AE26" s="10">
        <f>(AF25+AF27)/2</f>
        <v>0</v>
      </c>
      <c r="AF26" s="10"/>
      <c r="AG26" s="10">
        <f>(AH25+AH27)/2</f>
        <v>0</v>
      </c>
      <c r="AH26" s="10"/>
      <c r="AI26" s="10">
        <f>(AJ25+AJ27)/2</f>
        <v>0</v>
      </c>
      <c r="AJ26" s="10"/>
      <c r="AK26" s="10">
        <f>(AL25+AL27)/2</f>
        <v>0</v>
      </c>
      <c r="AL26" s="10"/>
      <c r="AM26" s="10">
        <f>(AN25+AN27)/2</f>
        <v>0</v>
      </c>
      <c r="AN26" s="10"/>
      <c r="AO26" s="10">
        <f>(AP25+AP27)/2</f>
        <v>0</v>
      </c>
      <c r="AP26" s="10"/>
      <c r="AQ26" s="10">
        <f>(AR25+AR27)/2</f>
        <v>0</v>
      </c>
      <c r="AR26" s="10"/>
      <c r="AS26" s="10">
        <f>(AT25+AT27)/2</f>
        <v>0</v>
      </c>
      <c r="AT26" s="10"/>
      <c r="AU26" s="10">
        <f>(AV25+AV27)/2</f>
        <v>0</v>
      </c>
      <c r="AV26" s="10"/>
      <c r="AW26" s="10">
        <f>(AX25+AX27)/2</f>
        <v>0</v>
      </c>
      <c r="AX26" s="10"/>
      <c r="AY26" s="10">
        <f>(AZ25+AZ27)/2</f>
        <v>0</v>
      </c>
      <c r="AZ26" s="10"/>
      <c r="BA26" s="10">
        <v>0</v>
      </c>
    </row>
    <row r="27" spans="1:53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>
        <f>(AC26+AC28)/2</f>
        <v>0</v>
      </c>
      <c r="AC27" s="10"/>
      <c r="AD27" s="10">
        <f>(AE26+AE28)/2</f>
        <v>0</v>
      </c>
      <c r="AE27" s="10"/>
      <c r="AF27" s="10">
        <f>(AG26+AG28)/2</f>
        <v>0</v>
      </c>
      <c r="AG27" s="10"/>
      <c r="AH27" s="10">
        <f>(AI26+AI28)/2</f>
        <v>0</v>
      </c>
      <c r="AI27" s="10"/>
      <c r="AJ27" s="10">
        <f>(AK26+AK28)/2</f>
        <v>0</v>
      </c>
      <c r="AK27" s="10"/>
      <c r="AL27" s="10">
        <f>(AM26+AM28)/2</f>
        <v>0</v>
      </c>
      <c r="AM27" s="10"/>
      <c r="AN27" s="10">
        <f>(AO26+AO28)/2</f>
        <v>0</v>
      </c>
      <c r="AO27" s="10"/>
      <c r="AP27" s="10">
        <f>(AQ26+AQ28)/2</f>
        <v>0</v>
      </c>
      <c r="AQ27" s="10"/>
      <c r="AR27" s="10">
        <f>(AS26+AS28)/2</f>
        <v>0</v>
      </c>
      <c r="AS27" s="10"/>
      <c r="AT27" s="10">
        <f>(AU26+AU28)/2</f>
        <v>0</v>
      </c>
      <c r="AU27" s="10"/>
      <c r="AV27" s="10">
        <f>(AW26+AW28)/2</f>
        <v>0</v>
      </c>
      <c r="AW27" s="10"/>
      <c r="AX27" s="10">
        <f>(AY26+AY28)/2</f>
        <v>0</v>
      </c>
      <c r="AY27" s="10"/>
      <c r="AZ27" s="10">
        <f>(BA26+BA28)/2</f>
        <v>0</v>
      </c>
      <c r="BA27" s="10"/>
    </row>
    <row r="28" spans="1:53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>
        <f>(AB27+AB29)/2</f>
        <v>0</v>
      </c>
      <c r="AB28" s="10"/>
      <c r="AC28" s="10">
        <f>(AD27+AD29)/2</f>
        <v>0</v>
      </c>
      <c r="AD28" s="10"/>
      <c r="AE28" s="10">
        <f>(AF27+AF29)/2</f>
        <v>0</v>
      </c>
      <c r="AF28" s="10"/>
      <c r="AG28" s="10">
        <f>(AH27+AH29)/2</f>
        <v>0</v>
      </c>
      <c r="AH28" s="10"/>
      <c r="AI28" s="10">
        <f>(AJ27+AJ29)/2</f>
        <v>0</v>
      </c>
      <c r="AJ28" s="10"/>
      <c r="AK28" s="10">
        <f>(AL27+AL29)/2</f>
        <v>0</v>
      </c>
      <c r="AL28" s="10"/>
      <c r="AM28" s="10">
        <f>(AN27+AN29)/2</f>
        <v>0</v>
      </c>
      <c r="AN28" s="10"/>
      <c r="AO28" s="10">
        <f>(AP27+AP29)/2</f>
        <v>0</v>
      </c>
      <c r="AP28" s="10"/>
      <c r="AQ28" s="10">
        <f>(AR27+AR29)/2</f>
        <v>0</v>
      </c>
      <c r="AR28" s="10"/>
      <c r="AS28" s="10">
        <f>(AT27+AT29)/2</f>
        <v>0</v>
      </c>
      <c r="AT28" s="10"/>
      <c r="AU28" s="10">
        <f>(AV27+AV29)/2</f>
        <v>0</v>
      </c>
      <c r="AV28" s="10"/>
      <c r="AW28" s="10">
        <f>(AX27+AX29)/2</f>
        <v>0</v>
      </c>
      <c r="AX28" s="10"/>
      <c r="AY28" s="10">
        <f>(AZ27+AZ29)/2</f>
        <v>0</v>
      </c>
      <c r="AZ28" s="10"/>
      <c r="BA28" s="10">
        <v>0</v>
      </c>
    </row>
    <row r="29" spans="1:53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>
        <f>(AA28+AA30)/2</f>
        <v>1.293075971366946E-9</v>
      </c>
      <c r="AA29" s="10"/>
      <c r="AB29" s="10">
        <f>(AC28+AC30)/2</f>
        <v>0</v>
      </c>
      <c r="AC29" s="10"/>
      <c r="AD29" s="10">
        <f>(AE28+AE30)/2</f>
        <v>0</v>
      </c>
      <c r="AE29" s="10"/>
      <c r="AF29" s="10">
        <f>(AG28+AG30)/2</f>
        <v>0</v>
      </c>
      <c r="AG29" s="10"/>
      <c r="AH29" s="10">
        <f>(AI28+AI30)/2</f>
        <v>0</v>
      </c>
      <c r="AI29" s="10"/>
      <c r="AJ29" s="10">
        <f>(AK28+AK30)/2</f>
        <v>0</v>
      </c>
      <c r="AK29" s="10"/>
      <c r="AL29" s="10">
        <f>(AM28+AM30)/2</f>
        <v>0</v>
      </c>
      <c r="AM29" s="10"/>
      <c r="AN29" s="10">
        <f>(AO28+AO30)/2</f>
        <v>0</v>
      </c>
      <c r="AO29" s="10"/>
      <c r="AP29" s="10">
        <f>(AQ28+AQ30)/2</f>
        <v>0</v>
      </c>
      <c r="AQ29" s="10"/>
      <c r="AR29" s="10">
        <f>(AS28+AS30)/2</f>
        <v>0</v>
      </c>
      <c r="AS29" s="10"/>
      <c r="AT29" s="13">
        <f>(AU28+AU30)/2</f>
        <v>0</v>
      </c>
      <c r="AU29" s="13"/>
      <c r="AV29" s="13">
        <f>(AW28+AW30)/2</f>
        <v>0</v>
      </c>
      <c r="AW29" s="13"/>
      <c r="AX29" s="13">
        <f>(AY28+AY30)/2</f>
        <v>0</v>
      </c>
      <c r="AY29" s="13"/>
      <c r="AZ29" s="13">
        <f>(BA28+BA30)/2</f>
        <v>0</v>
      </c>
      <c r="BA29" s="10"/>
    </row>
    <row r="30" spans="1:53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>
        <f>(Z29+Z31)/2</f>
        <v>1.9283930498608711E-8</v>
      </c>
      <c r="Z30" s="10"/>
      <c r="AA30" s="10">
        <f>(AB29+AB31)/2</f>
        <v>2.5861519427338921E-9</v>
      </c>
      <c r="AB30" s="10"/>
      <c r="AC30" s="10">
        <f>(AD29+AD31)/2</f>
        <v>0</v>
      </c>
      <c r="AD30" s="10"/>
      <c r="AE30" s="10">
        <f>(AF29+AF31)/2</f>
        <v>0</v>
      </c>
      <c r="AF30" s="10"/>
      <c r="AG30" s="10">
        <f>(AH29+AH31)/2</f>
        <v>0</v>
      </c>
      <c r="AH30" s="10"/>
      <c r="AI30" s="10">
        <f>(AJ29+AJ31)/2</f>
        <v>0</v>
      </c>
      <c r="AJ30" s="10"/>
      <c r="AK30" s="10">
        <f>(AL29+AL31)/2</f>
        <v>0</v>
      </c>
      <c r="AL30" s="10"/>
      <c r="AM30" s="10">
        <f>(AN29+AN31)/2</f>
        <v>0</v>
      </c>
      <c r="AN30" s="10"/>
      <c r="AO30" s="10">
        <f>(AP29+AP31)/2</f>
        <v>0</v>
      </c>
      <c r="AP30" s="10"/>
      <c r="AQ30" s="10">
        <f>(AR29+AR31)/2</f>
        <v>0</v>
      </c>
      <c r="AR30" s="10"/>
      <c r="AS30" s="10">
        <f>(AT29+AT31)/2</f>
        <v>0</v>
      </c>
      <c r="AT30" s="13"/>
      <c r="AU30" s="13">
        <f>(AV29+AV31)/2</f>
        <v>0</v>
      </c>
      <c r="AV30" s="13"/>
      <c r="AW30" s="13">
        <f>(AX29+AX31)/2</f>
        <v>0</v>
      </c>
      <c r="AX30" s="13"/>
      <c r="AY30" s="13">
        <f>(AZ29+AZ31)/2</f>
        <v>0</v>
      </c>
      <c r="AZ30" s="13"/>
      <c r="BA30" s="10">
        <v>0</v>
      </c>
    </row>
    <row r="31" spans="1:53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>
        <f>(Y30+Y32)/2</f>
        <v>1.5058267562891493E-7</v>
      </c>
      <c r="Y31" s="10"/>
      <c r="Z31" s="10">
        <f>(AA30+AA32)/2</f>
        <v>3.7274785025850475E-8</v>
      </c>
      <c r="AA31" s="10"/>
      <c r="AB31" s="10">
        <f>(AC30+AC32)/2</f>
        <v>5.1723038854677841E-9</v>
      </c>
      <c r="AC31" s="10"/>
      <c r="AD31" s="10">
        <f>(AE30+AE32)/2</f>
        <v>0</v>
      </c>
      <c r="AE31" s="10"/>
      <c r="AF31" s="10">
        <f>(AG30+AG32)/2</f>
        <v>0</v>
      </c>
      <c r="AG31" s="10"/>
      <c r="AH31" s="10">
        <f>(AI30+AI32)/2</f>
        <v>0</v>
      </c>
      <c r="AI31" s="10"/>
      <c r="AJ31" s="10">
        <f>(AK30+AK32)/2</f>
        <v>0</v>
      </c>
      <c r="AK31" s="10"/>
      <c r="AL31" s="10">
        <f>(AM30+AM32)/2</f>
        <v>0</v>
      </c>
      <c r="AM31" s="10"/>
      <c r="AN31" s="10">
        <f>(AO30+AO32)/2</f>
        <v>0</v>
      </c>
      <c r="AO31" s="10"/>
      <c r="AP31" s="10">
        <f>(AQ30+AQ32)/2</f>
        <v>0</v>
      </c>
      <c r="AQ31" s="10"/>
      <c r="AR31" s="10">
        <f>(AS30+AS32)/2</f>
        <v>0</v>
      </c>
      <c r="AS31" s="10"/>
      <c r="AT31" s="10">
        <f>(AU30+AU32)/2</f>
        <v>0</v>
      </c>
      <c r="AU31" s="10"/>
      <c r="AV31" s="10">
        <f>(AW30+AW32)/2</f>
        <v>0</v>
      </c>
      <c r="AW31" s="10"/>
      <c r="AX31" s="10">
        <f>(AY30+AY32)/2</f>
        <v>0</v>
      </c>
      <c r="AY31" s="10"/>
      <c r="AZ31" s="10">
        <f>(BA30+BA32)/2</f>
        <v>0</v>
      </c>
      <c r="BA31" s="10"/>
    </row>
    <row r="32" spans="1:53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>
        <f>(X31+X33)/2</f>
        <v>8.1854723889428692E-7</v>
      </c>
      <c r="X32" s="10"/>
      <c r="Y32" s="10">
        <f>(Z31+Z33)/2</f>
        <v>2.8188142075922114E-7</v>
      </c>
      <c r="Z32" s="10"/>
      <c r="AA32" s="10">
        <f>(AB31+AB33)/2</f>
        <v>7.1963418108967058E-8</v>
      </c>
      <c r="AB32" s="10"/>
      <c r="AC32" s="10">
        <f>(AD31+AD33)/2</f>
        <v>1.0344607770935568E-8</v>
      </c>
      <c r="AD32" s="10"/>
      <c r="AE32" s="10">
        <f>(AF31+AF33)/2</f>
        <v>0</v>
      </c>
      <c r="AF32" s="10"/>
      <c r="AG32" s="10">
        <f>(AH31+AH33)/2</f>
        <v>0</v>
      </c>
      <c r="AH32" s="10"/>
      <c r="AI32" s="10">
        <f>(AJ31+AJ33)/2</f>
        <v>0</v>
      </c>
      <c r="AJ32" s="10"/>
      <c r="AK32" s="10">
        <f>(AL31+AL33)/2</f>
        <v>0</v>
      </c>
      <c r="AL32" s="10"/>
      <c r="AM32" s="10">
        <f>(AN31+AN33)/2</f>
        <v>0</v>
      </c>
      <c r="AN32" s="10"/>
      <c r="AO32" s="10">
        <f>(AP31+AP33)/2</f>
        <v>0</v>
      </c>
      <c r="AP32" s="10"/>
      <c r="AQ32" s="10">
        <f>(AR31+AR33)/2</f>
        <v>0</v>
      </c>
      <c r="AR32" s="10"/>
      <c r="AS32" s="10">
        <f>(AT31+AT33)/2</f>
        <v>0</v>
      </c>
      <c r="AT32" s="10"/>
      <c r="AU32" s="10">
        <f>(AV31+AV33)/2</f>
        <v>0</v>
      </c>
      <c r="AV32" s="10"/>
      <c r="AW32" s="10">
        <f>(AX31+AX33)/2</f>
        <v>0</v>
      </c>
      <c r="AX32" s="10"/>
      <c r="AY32" s="10">
        <f>(AZ31+AZ33)/2</f>
        <v>0</v>
      </c>
      <c r="AZ32" s="10"/>
      <c r="BA32" s="10">
        <v>0</v>
      </c>
    </row>
    <row r="33" spans="1:53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>
        <f>(W32+W34)/2</f>
        <v>3.475209760732656E-6</v>
      </c>
      <c r="W33" s="10"/>
      <c r="X33" s="10">
        <f>(Y32+Y34)/2</f>
        <v>1.4865118021596588E-6</v>
      </c>
      <c r="Y33" s="10"/>
      <c r="Z33" s="10">
        <f>(AA32+AA34)/2</f>
        <v>5.2648805649259184E-7</v>
      </c>
      <c r="AA33" s="10"/>
      <c r="AB33" s="10">
        <f>(AC32+AC34)/2</f>
        <v>1.3875453233246633E-7</v>
      </c>
      <c r="AC33" s="10"/>
      <c r="AD33" s="10">
        <f>(AE32+AE34)/2</f>
        <v>2.0689215541871137E-8</v>
      </c>
      <c r="AE33" s="10"/>
      <c r="AF33" s="10">
        <f>(AG32+AG34)/2</f>
        <v>0</v>
      </c>
      <c r="AG33" s="10"/>
      <c r="AH33" s="10">
        <f>(AI32+AI34)/2</f>
        <v>0</v>
      </c>
      <c r="AI33" s="10"/>
      <c r="AJ33" s="10">
        <f>(AK32+AK34)/2</f>
        <v>0</v>
      </c>
      <c r="AK33" s="10"/>
      <c r="AL33" s="10">
        <f>(AM32+AM34)/2</f>
        <v>0</v>
      </c>
      <c r="AM33" s="10"/>
      <c r="AN33" s="10">
        <f>(AO32+AO34)/2</f>
        <v>0</v>
      </c>
      <c r="AO33" s="10"/>
      <c r="AP33" s="10">
        <f>(AQ32+AQ34)/2</f>
        <v>0</v>
      </c>
      <c r="AQ33" s="10"/>
      <c r="AR33" s="10">
        <f>(AS32+AS34)/2</f>
        <v>0</v>
      </c>
      <c r="AS33" s="10"/>
      <c r="AT33" s="10">
        <f>(AU32+AU34)/2</f>
        <v>0</v>
      </c>
      <c r="AU33" s="10"/>
      <c r="AV33" s="10">
        <f>(AW32+AW34)/2</f>
        <v>0</v>
      </c>
      <c r="AW33" s="10"/>
      <c r="AX33" s="10">
        <f>(AY32+AY34)/2</f>
        <v>0</v>
      </c>
      <c r="AY33" s="10"/>
      <c r="AZ33" s="10">
        <f>(BA32+BA34)/2</f>
        <v>0</v>
      </c>
      <c r="BA33" s="10"/>
    </row>
    <row r="34" spans="1:53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>
        <f>(V33+V35)/2</f>
        <v>1.2261694214016644E-5</v>
      </c>
      <c r="V34" s="10"/>
      <c r="W34" s="10">
        <f>(X33+X35)/2</f>
        <v>6.1318722825710253E-6</v>
      </c>
      <c r="X34" s="10"/>
      <c r="Y34" s="10">
        <f>(Z33+Z35)/2</f>
        <v>2.6911421835600965E-6</v>
      </c>
      <c r="Z34" s="10"/>
      <c r="AA34" s="10">
        <f>(AB33+AB35)/2</f>
        <v>9.8101269487621673E-7</v>
      </c>
      <c r="AB34" s="10"/>
      <c r="AC34" s="10">
        <f>(AD33+AD35)/2</f>
        <v>2.671644568939971E-7</v>
      </c>
      <c r="AD34" s="10"/>
      <c r="AE34" s="10">
        <f>(AF33+AF35)/2</f>
        <v>4.1378431083742273E-8</v>
      </c>
      <c r="AF34" s="10"/>
      <c r="AG34" s="10">
        <f>(AH33+AH35)/2</f>
        <v>0</v>
      </c>
      <c r="AH34" s="10"/>
      <c r="AI34" s="10">
        <f>(AJ33+AJ35)/2</f>
        <v>0</v>
      </c>
      <c r="AJ34" s="10"/>
      <c r="AK34" s="10">
        <f>(AL33+AL35)/2</f>
        <v>0</v>
      </c>
      <c r="AL34" s="10"/>
      <c r="AM34" s="10">
        <f>(AN33+AN35)/2</f>
        <v>0</v>
      </c>
      <c r="AN34" s="10"/>
      <c r="AO34" s="10">
        <f>(AP33+AP35)/2</f>
        <v>0</v>
      </c>
      <c r="AP34" s="10"/>
      <c r="AQ34" s="10">
        <f>(AR33+AR35)/2</f>
        <v>0</v>
      </c>
      <c r="AR34" s="10"/>
      <c r="AS34" s="10">
        <f>(AT33+AT35)/2</f>
        <v>0</v>
      </c>
      <c r="AT34" s="10"/>
      <c r="AU34" s="10">
        <f>(AV33+AV35)/2</f>
        <v>0</v>
      </c>
      <c r="AV34" s="10"/>
      <c r="AW34" s="10">
        <f>(AX33+AX35)/2</f>
        <v>0</v>
      </c>
      <c r="AX34" s="10"/>
      <c r="AY34" s="10">
        <f>(AZ33+AZ35)/2</f>
        <v>0</v>
      </c>
      <c r="AZ34" s="10"/>
      <c r="BA34" s="10">
        <v>0</v>
      </c>
    </row>
    <row r="35" spans="1:53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>
        <f>(U34+U36)/2</f>
        <v>3.7370940574739178E-5</v>
      </c>
      <c r="U35" s="10"/>
      <c r="V35" s="10">
        <f>(W34+W36)/2</f>
        <v>2.1048178667300632E-5</v>
      </c>
      <c r="W35" s="10"/>
      <c r="X35" s="10">
        <f>(Y34+Y36)/2</f>
        <v>1.0777232762982391E-5</v>
      </c>
      <c r="Y35" s="10"/>
      <c r="Z35" s="10">
        <f>(AA34+AA36)/2</f>
        <v>4.8557963106276011E-6</v>
      </c>
      <c r="AA35" s="10"/>
      <c r="AB35" s="10">
        <f>(AC34+AC36)/2</f>
        <v>1.823270857419967E-6</v>
      </c>
      <c r="AC35" s="10"/>
      <c r="AD35" s="10">
        <f>(AE34+AE36)/2</f>
        <v>5.1363969824612305E-7</v>
      </c>
      <c r="AE35" s="10"/>
      <c r="AF35" s="10">
        <f>(AG34+AG36)/2</f>
        <v>8.2756862167484546E-8</v>
      </c>
      <c r="AG35" s="10"/>
      <c r="AH35" s="10">
        <f>(AI34+AI36)/2</f>
        <v>0</v>
      </c>
      <c r="AI35" s="10"/>
      <c r="AJ35" s="10">
        <f>(AK34+AK36)/2</f>
        <v>0</v>
      </c>
      <c r="AK35" s="10"/>
      <c r="AL35" s="10">
        <f>(AM34+AM36)/2</f>
        <v>0</v>
      </c>
      <c r="AM35" s="10"/>
      <c r="AN35" s="10">
        <f>(AO34+AO36)/2</f>
        <v>0</v>
      </c>
      <c r="AO35" s="10"/>
      <c r="AP35" s="10">
        <f>(AQ34+AQ36)/2</f>
        <v>0</v>
      </c>
      <c r="AQ35" s="10"/>
      <c r="AR35" s="10">
        <f>(AS34+AS36)/2</f>
        <v>0</v>
      </c>
      <c r="AS35" s="10"/>
      <c r="AT35" s="10">
        <f>(AU34+AU36)/2</f>
        <v>0</v>
      </c>
      <c r="AU35" s="10"/>
      <c r="AV35" s="10">
        <f>(AW34+AW36)/2</f>
        <v>0</v>
      </c>
      <c r="AW35" s="10"/>
      <c r="AX35" s="10">
        <f>(AY34+AY36)/2</f>
        <v>0</v>
      </c>
      <c r="AY35" s="10"/>
      <c r="AZ35" s="10">
        <f>(BA34+BA36)/2</f>
        <v>0</v>
      </c>
      <c r="BA35" s="10"/>
    </row>
    <row r="36" spans="1:53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>
        <f>(T35+T37)/2</f>
        <v>1.0100362811233535E-4</v>
      </c>
      <c r="T36" s="10"/>
      <c r="U36" s="10">
        <f>(V35+V37)/2</f>
        <v>6.248018693546171E-5</v>
      </c>
      <c r="V36" s="10"/>
      <c r="W36" s="10">
        <f>(X35+X37)/2</f>
        <v>3.5964485052030242E-5</v>
      </c>
      <c r="X36" s="10"/>
      <c r="Y36" s="10">
        <f>(Z35+Z37)/2</f>
        <v>1.8863323342404686E-5</v>
      </c>
      <c r="Z36" s="10"/>
      <c r="AA36" s="10">
        <f>(AB35+AB37)/2</f>
        <v>8.7305799263789855E-6</v>
      </c>
      <c r="AB36" s="10"/>
      <c r="AC36" s="10">
        <f>(AD35+AD37)/2</f>
        <v>3.3793772579459369E-6</v>
      </c>
      <c r="AD36" s="10"/>
      <c r="AE36" s="10">
        <f>(AF35+AF37)/2</f>
        <v>9.8590096540850383E-7</v>
      </c>
      <c r="AF36" s="10"/>
      <c r="AG36" s="10">
        <f>(AH35+AH37)/2</f>
        <v>1.6551372433496909E-7</v>
      </c>
      <c r="AH36" s="10"/>
      <c r="AI36" s="10">
        <f>(AJ35+AJ37)/2</f>
        <v>0</v>
      </c>
      <c r="AJ36" s="10"/>
      <c r="AK36" s="10">
        <f>(AL35+AL37)/2</f>
        <v>0</v>
      </c>
      <c r="AL36" s="10"/>
      <c r="AM36" s="10">
        <f>(AN35+AN37)/2</f>
        <v>0</v>
      </c>
      <c r="AN36" s="10"/>
      <c r="AO36" s="10">
        <f>(AP35+AP37)/2</f>
        <v>0</v>
      </c>
      <c r="AP36" s="10"/>
      <c r="AQ36" s="10">
        <f>(AR35+AR37)/2</f>
        <v>0</v>
      </c>
      <c r="AR36" s="10"/>
      <c r="AS36" s="10">
        <f>(AT35+AT37)/2</f>
        <v>0</v>
      </c>
      <c r="AT36" s="10"/>
      <c r="AU36" s="10">
        <f>(AV35+AV37)/2</f>
        <v>0</v>
      </c>
      <c r="AV36" s="10"/>
      <c r="AW36" s="10">
        <f>(AX35+AX37)/2</f>
        <v>0</v>
      </c>
      <c r="AX36" s="10"/>
      <c r="AY36" s="10">
        <f>(AZ35+AZ37)/2</f>
        <v>0</v>
      </c>
      <c r="AZ36" s="10"/>
      <c r="BA36" s="10">
        <v>0</v>
      </c>
    </row>
    <row r="37" spans="1:53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>
        <f>(S36+S38)/2</f>
        <v>2.4671493263810394E-4</v>
      </c>
      <c r="S37" s="10"/>
      <c r="T37" s="10">
        <f>(U36+U38)/2</f>
        <v>1.646363156499315E-4</v>
      </c>
      <c r="U37" s="10"/>
      <c r="V37" s="10">
        <f>(W36+W38)/2</f>
        <v>1.0391219520362279E-4</v>
      </c>
      <c r="W37" s="10"/>
      <c r="X37" s="10">
        <f>(Y36+Y38)/2</f>
        <v>6.1151737341078098E-5</v>
      </c>
      <c r="Y37" s="10"/>
      <c r="Z37" s="10">
        <f>(AA36+AA38)/2</f>
        <v>3.2870850374181772E-5</v>
      </c>
      <c r="AA37" s="10"/>
      <c r="AB37" s="10">
        <f>(AC36+AC38)/2</f>
        <v>1.5637888995338003E-5</v>
      </c>
      <c r="AC37" s="10"/>
      <c r="AD37" s="10">
        <f>(AE36+AE38)/2</f>
        <v>6.2451148176457512E-6</v>
      </c>
      <c r="AE37" s="10"/>
      <c r="AF37" s="10">
        <f>(AG36+AG38)/2</f>
        <v>1.8890450686495233E-6</v>
      </c>
      <c r="AG37" s="10"/>
      <c r="AH37" s="10">
        <f>(AI36+AI38)/2</f>
        <v>3.3102744866993818E-7</v>
      </c>
      <c r="AI37" s="10"/>
      <c r="AJ37" s="10">
        <f>(AK36+AK38)/2</f>
        <v>0</v>
      </c>
      <c r="AK37" s="10"/>
      <c r="AL37" s="10">
        <f>(AM36+AM38)/2</f>
        <v>0</v>
      </c>
      <c r="AM37" s="10"/>
      <c r="AN37" s="10">
        <f>(AO36+AO38)/2</f>
        <v>0</v>
      </c>
      <c r="AO37" s="10"/>
      <c r="AP37" s="10">
        <f>(AQ36+AQ38)/2</f>
        <v>0</v>
      </c>
      <c r="AQ37" s="10"/>
      <c r="AR37" s="10">
        <f>(AS36+AS38)/2</f>
        <v>0</v>
      </c>
      <c r="AS37" s="10"/>
      <c r="AT37" s="10">
        <f>(AU36+AU38)/2</f>
        <v>0</v>
      </c>
      <c r="AU37" s="10"/>
      <c r="AV37" s="10">
        <f>(AW36+AW38)/2</f>
        <v>0</v>
      </c>
      <c r="AW37" s="10"/>
      <c r="AX37" s="10">
        <f>(AY36+AY38)/2</f>
        <v>0</v>
      </c>
      <c r="AY37" s="10"/>
      <c r="AZ37" s="10">
        <f>(BA36+BA38)/2</f>
        <v>0</v>
      </c>
      <c r="BA37" s="10"/>
    </row>
    <row r="38" spans="1:53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>
        <f>(R37+R39)/2</f>
        <v>5.5249661063773957E-4</v>
      </c>
      <c r="R38" s="10"/>
      <c r="S38" s="10">
        <f>(T37+T39)/2</f>
        <v>3.924262371638725E-4</v>
      </c>
      <c r="T38" s="10"/>
      <c r="U38" s="10">
        <f>(V37+V39)/2</f>
        <v>2.667924443644013E-4</v>
      </c>
      <c r="V38" s="10"/>
      <c r="W38" s="10">
        <f>(X37+X39)/2</f>
        <v>1.7185990535521534E-4</v>
      </c>
      <c r="X38" s="10"/>
      <c r="Y38" s="10">
        <f>(Z37+Z39)/2</f>
        <v>1.0344015133975151E-4</v>
      </c>
      <c r="Z38" s="10"/>
      <c r="AA38" s="10">
        <f>(AB37+AB39)/2</f>
        <v>5.7011120821984552E-5</v>
      </c>
      <c r="AB38" s="10"/>
      <c r="AC38" s="10">
        <f>(AD37+AD39)/2</f>
        <v>2.7896400732730069E-5</v>
      </c>
      <c r="AD38" s="10"/>
      <c r="AE38" s="10">
        <f>(AF37+AF39)/2</f>
        <v>1.1504328669882999E-5</v>
      </c>
      <c r="AF38" s="10"/>
      <c r="AG38" s="10">
        <f>(AH37+AH39)/2</f>
        <v>3.6125764129640776E-6</v>
      </c>
      <c r="AH38" s="10"/>
      <c r="AI38" s="10">
        <f>(AJ37+AJ39)/2</f>
        <v>6.6205489733987637E-7</v>
      </c>
      <c r="AJ38" s="10"/>
      <c r="AK38" s="10">
        <f>(AL37+AL39)/2</f>
        <v>0</v>
      </c>
      <c r="AL38" s="10"/>
      <c r="AM38" s="10">
        <f>(AN37+AN39)/2</f>
        <v>0</v>
      </c>
      <c r="AN38" s="10"/>
      <c r="AO38" s="10">
        <f>(AP37+AP39)/2</f>
        <v>0</v>
      </c>
      <c r="AP38" s="10"/>
      <c r="AQ38" s="10">
        <f>(AR37+AR39)/2</f>
        <v>0</v>
      </c>
      <c r="AR38" s="10"/>
      <c r="AS38" s="10">
        <f>(AT37+AT39)/2</f>
        <v>0</v>
      </c>
      <c r="AT38" s="10"/>
      <c r="AU38" s="10">
        <f>(AV37+AV39)/2</f>
        <v>0</v>
      </c>
      <c r="AV38" s="10"/>
      <c r="AW38" s="10">
        <f>(AX37+AX39)/2</f>
        <v>0</v>
      </c>
      <c r="AX38" s="10"/>
      <c r="AY38" s="10">
        <f>(AZ37+AZ39)/2</f>
        <v>0</v>
      </c>
      <c r="AZ38" s="10"/>
      <c r="BA38" s="10">
        <v>0</v>
      </c>
    </row>
    <row r="39" spans="1:53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>
        <f>(Q38+Q40)/2</f>
        <v>1.1471034196897617E-3</v>
      </c>
      <c r="Q39" s="10"/>
      <c r="R39" s="10">
        <f>(S38+S40)/2</f>
        <v>8.5827828863737526E-4</v>
      </c>
      <c r="S39" s="10"/>
      <c r="T39" s="10">
        <f>(U38+U40)/2</f>
        <v>6.2021615867781355E-4</v>
      </c>
      <c r="U39" s="10"/>
      <c r="V39" s="10">
        <f>(W38+W40)/2</f>
        <v>4.2967269352517986E-4</v>
      </c>
      <c r="W39" s="10"/>
      <c r="X39" s="10">
        <f>(Y38+Y40)/2</f>
        <v>2.8256807336935255E-4</v>
      </c>
      <c r="Y39" s="10"/>
      <c r="Z39" s="10">
        <f>(AA38+AA40)/2</f>
        <v>1.7400945230532124E-4</v>
      </c>
      <c r="AA39" s="10"/>
      <c r="AB39" s="10">
        <f>(AC38+AC40)/2</f>
        <v>9.8384352648631107E-5</v>
      </c>
      <c r="AC39" s="10"/>
      <c r="AD39" s="10">
        <f>(AE38+AE40)/2</f>
        <v>4.9547686647814384E-5</v>
      </c>
      <c r="AE39" s="10"/>
      <c r="AF39" s="10">
        <f>(AG38+AG40)/2</f>
        <v>2.1119612271116472E-5</v>
      </c>
      <c r="AG39" s="10"/>
      <c r="AH39" s="10">
        <f>(AI38+AI40)/2</f>
        <v>6.894125377258217E-6</v>
      </c>
      <c r="AI39" s="10"/>
      <c r="AJ39" s="10">
        <f>(AK38+AK40)/2</f>
        <v>1.3241097946797527E-6</v>
      </c>
      <c r="AK39" s="10"/>
      <c r="AL39" s="10">
        <f>(AM38+AM40)/2</f>
        <v>0</v>
      </c>
      <c r="AM39" s="10"/>
      <c r="AN39" s="10">
        <f>(AO38+AO40)/2</f>
        <v>0</v>
      </c>
      <c r="AO39" s="10"/>
      <c r="AP39" s="10">
        <f>(AQ38+AQ40)/2</f>
        <v>0</v>
      </c>
      <c r="AQ39" s="10"/>
      <c r="AR39" s="10">
        <f>(AS38+AS40)/2</f>
        <v>0</v>
      </c>
      <c r="AS39" s="10"/>
      <c r="AT39" s="10">
        <f>(AU38+AU40)/2</f>
        <v>0</v>
      </c>
      <c r="AU39" s="10"/>
      <c r="AV39" s="10">
        <f>(AW38+AW40)/2</f>
        <v>0</v>
      </c>
      <c r="AW39" s="10"/>
      <c r="AX39" s="10">
        <f>(AY38+AY40)/2</f>
        <v>0</v>
      </c>
      <c r="AY39" s="10"/>
      <c r="AZ39" s="10">
        <f>(BA38+BA40)/2</f>
        <v>0</v>
      </c>
      <c r="BA39" s="10"/>
    </row>
    <row r="40" spans="1:53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>
        <f>(P39+P41)/2</f>
        <v>2.2280362313597288E-3</v>
      </c>
      <c r="P40" s="10"/>
      <c r="Q40" s="10">
        <f>(R39+R41)/2</f>
        <v>1.7417102287417836E-3</v>
      </c>
      <c r="R40" s="10"/>
      <c r="S40" s="10">
        <f>(T39+T41)/2</f>
        <v>1.324130340110878E-3</v>
      </c>
      <c r="T40" s="10"/>
      <c r="U40" s="10">
        <f>(V39+V41)/2</f>
        <v>9.7363987299122585E-4</v>
      </c>
      <c r="V40" s="10"/>
      <c r="W40" s="10">
        <f>(X39+X41)/2</f>
        <v>6.8748548169514432E-4</v>
      </c>
      <c r="X40" s="10"/>
      <c r="Y40" s="10">
        <f>(Z39+Z41)/2</f>
        <v>4.6169599539895356E-4</v>
      </c>
      <c r="Z40" s="10"/>
      <c r="AA40" s="10">
        <f>(AB39+AB41)/2</f>
        <v>2.9100778378865792E-4</v>
      </c>
      <c r="AB40" s="10"/>
      <c r="AC40" s="10">
        <f>(AD39+AD41)/2</f>
        <v>1.6887230456453216E-4</v>
      </c>
      <c r="AD40" s="10"/>
      <c r="AE40" s="10">
        <f>(AF39+AF41)/2</f>
        <v>8.7591044625745775E-5</v>
      </c>
      <c r="AF40" s="10"/>
      <c r="AG40" s="10">
        <f>(AH39+AH41)/2</f>
        <v>3.8626648129268868E-5</v>
      </c>
      <c r="AH40" s="10"/>
      <c r="AI40" s="10">
        <f>(AJ39+AJ41)/2</f>
        <v>1.3126195857176558E-5</v>
      </c>
      <c r="AJ40" s="10"/>
      <c r="AK40" s="10">
        <f>(AL39+AL41)/2</f>
        <v>2.6482195893595055E-6</v>
      </c>
      <c r="AL40" s="10"/>
      <c r="AM40" s="10">
        <f>(AN39+AN41)/2</f>
        <v>0</v>
      </c>
      <c r="AN40" s="10"/>
      <c r="AO40" s="10">
        <f>(AP39+AP41)/2</f>
        <v>0</v>
      </c>
      <c r="AP40" s="10"/>
      <c r="AQ40" s="10">
        <f>(AR39+AR41)/2</f>
        <v>0</v>
      </c>
      <c r="AR40" s="10"/>
      <c r="AS40" s="10">
        <f>(AT39+AT41)/2</f>
        <v>0</v>
      </c>
      <c r="AT40" s="10"/>
      <c r="AU40" s="10">
        <f>(AV39+AV41)/2</f>
        <v>0</v>
      </c>
      <c r="AV40" s="10"/>
      <c r="AW40" s="10">
        <f>(AX39+AX41)/2</f>
        <v>0</v>
      </c>
      <c r="AX40" s="10"/>
      <c r="AY40" s="10">
        <f>(AZ39+AZ41)/2</f>
        <v>0</v>
      </c>
      <c r="AZ40" s="10"/>
      <c r="BA40" s="10">
        <v>0</v>
      </c>
    </row>
    <row r="41" spans="1:53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>
        <f>(O40+O42)/2</f>
        <v>4.0784941175216983E-3</v>
      </c>
      <c r="O41" s="10"/>
      <c r="P41" s="10">
        <f>(Q40+Q42)/2</f>
        <v>3.3089690430296958E-3</v>
      </c>
      <c r="Q41" s="10"/>
      <c r="R41" s="10">
        <f>(S40+S42)/2</f>
        <v>2.6251421688461918E-3</v>
      </c>
      <c r="S41" s="10"/>
      <c r="T41" s="10">
        <f>(U40+U42)/2</f>
        <v>2.0280445215439427E-3</v>
      </c>
      <c r="U41" s="10"/>
      <c r="V41" s="10">
        <f>(W40+W42)/2</f>
        <v>1.5176070524572718E-3</v>
      </c>
      <c r="W41" s="10"/>
      <c r="X41" s="10">
        <f>(Y40+Y42)/2</f>
        <v>1.0924028900209362E-3</v>
      </c>
      <c r="Y41" s="10"/>
      <c r="Z41" s="10">
        <f>(AA40+AA42)/2</f>
        <v>7.4938253849258585E-4</v>
      </c>
      <c r="AA41" s="10"/>
      <c r="AB41" s="10">
        <f>(AC40+AC42)/2</f>
        <v>4.836312149286847E-4</v>
      </c>
      <c r="AC41" s="10"/>
      <c r="AD41" s="10">
        <f>(AE40+AE42)/2</f>
        <v>2.8819692248124992E-4</v>
      </c>
      <c r="AE41" s="10"/>
      <c r="AF41" s="10">
        <f>(AG40+AG42)/2</f>
        <v>1.5406247698037507E-4</v>
      </c>
      <c r="AG41" s="10"/>
      <c r="AH41" s="10">
        <f>(AI40+AI42)/2</f>
        <v>7.0359170881279513E-5</v>
      </c>
      <c r="AI41" s="10"/>
      <c r="AJ41" s="10">
        <f>(AK40+AK42)/2</f>
        <v>2.4928281919673362E-5</v>
      </c>
      <c r="AK41" s="10"/>
      <c r="AL41" s="10">
        <f>(AM40+AM42)/2</f>
        <v>5.296439178719011E-6</v>
      </c>
      <c r="AM41" s="10"/>
      <c r="AN41" s="10">
        <f>(AO40+AO42)/2</f>
        <v>0</v>
      </c>
      <c r="AO41" s="10"/>
      <c r="AP41" s="10">
        <f>(AQ40+AQ42)/2</f>
        <v>0</v>
      </c>
      <c r="AQ41" s="10"/>
      <c r="AR41" s="10">
        <f>(AS40+AS42)/2</f>
        <v>0</v>
      </c>
      <c r="AS41" s="10"/>
      <c r="AT41" s="10">
        <f>(AU40+AU42)/2</f>
        <v>0</v>
      </c>
      <c r="AU41" s="10"/>
      <c r="AV41" s="10">
        <f>(AW40+AW42)/2</f>
        <v>0</v>
      </c>
      <c r="AW41" s="10"/>
      <c r="AX41" s="10">
        <f>(AY40+AY42)/2</f>
        <v>0</v>
      </c>
      <c r="AY41" s="10"/>
      <c r="AZ41" s="10">
        <f>(BA40+BA42)/2</f>
        <v>0</v>
      </c>
      <c r="BA41" s="10"/>
    </row>
    <row r="42" spans="1:53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>
        <f>(N41+N43)/2</f>
        <v>7.0798320933893374E-3</v>
      </c>
      <c r="N42" s="10"/>
      <c r="O42" s="10">
        <f>(P41+P43)/2</f>
        <v>5.9289520036836674E-3</v>
      </c>
      <c r="P42" s="10"/>
      <c r="Q42" s="10">
        <f>(R41+R43)/2</f>
        <v>4.8762278573176079E-3</v>
      </c>
      <c r="R42" s="10"/>
      <c r="S42" s="10">
        <f>(T41+T43)/2</f>
        <v>3.9261539975815052E-3</v>
      </c>
      <c r="T42" s="10"/>
      <c r="U42" s="10">
        <f>(V41+V43)/2</f>
        <v>3.0824491700966595E-3</v>
      </c>
      <c r="V42" s="10"/>
      <c r="W42" s="10">
        <f>(X41+X43)/2</f>
        <v>2.3477286232193996E-3</v>
      </c>
      <c r="X42" s="10"/>
      <c r="Y42" s="10">
        <f>(Z41+Z43)/2</f>
        <v>1.723109784642919E-3</v>
      </c>
      <c r="Z42" s="10"/>
      <c r="AA42" s="10">
        <f>(AB41+AB43)/2</f>
        <v>1.2077572931965138E-3</v>
      </c>
      <c r="AB42" s="10"/>
      <c r="AC42" s="10">
        <f>(AD41+AD43)/2</f>
        <v>7.9839012529283725E-4</v>
      </c>
      <c r="AD42" s="10"/>
      <c r="AE42" s="10">
        <f>(AF41+AF43)/2</f>
        <v>4.888028003367541E-4</v>
      </c>
      <c r="AF42" s="10"/>
      <c r="AG42" s="10">
        <f>(AH41+AH43)/2</f>
        <v>2.6949830583148125E-4</v>
      </c>
      <c r="AH42" s="10"/>
      <c r="AI42" s="10">
        <f>(AJ41+AJ43)/2</f>
        <v>1.2759214590538247E-4</v>
      </c>
      <c r="AJ42" s="10"/>
      <c r="AK42" s="10">
        <f>(AL41+AL43)/2</f>
        <v>4.7208344249987219E-5</v>
      </c>
      <c r="AL42" s="10"/>
      <c r="AM42" s="10">
        <f>(AN41+AN43)/2</f>
        <v>1.0592878357438022E-5</v>
      </c>
      <c r="AN42" s="10"/>
      <c r="AO42" s="10">
        <f>(AP41+AP43)/2</f>
        <v>0</v>
      </c>
      <c r="AP42" s="10"/>
      <c r="AQ42" s="10">
        <f>(AR41+AR43)/2</f>
        <v>0</v>
      </c>
      <c r="AR42" s="10"/>
      <c r="AS42" s="10">
        <f>(AT41+AT43)/2</f>
        <v>0</v>
      </c>
      <c r="AT42" s="10"/>
      <c r="AU42" s="10">
        <f>(AV41+AV43)/2</f>
        <v>0</v>
      </c>
      <c r="AV42" s="10"/>
      <c r="AW42" s="10">
        <f>(AX41+AX43)/2</f>
        <v>0</v>
      </c>
      <c r="AX42" s="10"/>
      <c r="AY42" s="10">
        <f>(AZ41+AZ43)/2</f>
        <v>0</v>
      </c>
      <c r="AZ42" s="10"/>
      <c r="BA42" s="10">
        <v>0</v>
      </c>
    </row>
    <row r="43" spans="1:53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>
        <f>(M42+M44)/2</f>
        <v>1.1715904222567072E-2</v>
      </c>
      <c r="M43" s="10"/>
      <c r="N43" s="10">
        <f>(O42+O44)/2</f>
        <v>1.0081170069256976E-2</v>
      </c>
      <c r="O43" s="10"/>
      <c r="P43" s="10">
        <f>(Q42+Q44)/2</f>
        <v>8.5489349643376386E-3</v>
      </c>
      <c r="Q43" s="10"/>
      <c r="R43" s="10">
        <f>(S42+S44)/2</f>
        <v>7.1273135457890231E-3</v>
      </c>
      <c r="S43" s="10"/>
      <c r="T43" s="10">
        <f>(U42+U44)/2</f>
        <v>5.8242634736190681E-3</v>
      </c>
      <c r="U43" s="10"/>
      <c r="V43" s="10">
        <f>(W42+W44)/2</f>
        <v>4.6472912877360472E-3</v>
      </c>
      <c r="W43" s="10"/>
      <c r="X43" s="10">
        <f>(Y42+Y44)/2</f>
        <v>3.6030543564178632E-3</v>
      </c>
      <c r="Y43" s="10"/>
      <c r="Z43" s="10">
        <f>(AA42+AA44)/2</f>
        <v>2.6968370307932522E-3</v>
      </c>
      <c r="AA43" s="10"/>
      <c r="AB43" s="10">
        <f>(AC42+AC44)/2</f>
        <v>1.9318833714643429E-3</v>
      </c>
      <c r="AC43" s="10"/>
      <c r="AD43" s="10">
        <f>(AE42+AE44)/2</f>
        <v>1.3085833281044246E-3</v>
      </c>
      <c r="AE43" s="10"/>
      <c r="AF43" s="10">
        <f>(AG42+AG44)/2</f>
        <v>8.2354312369313325E-4</v>
      </c>
      <c r="AG43" s="10"/>
      <c r="AH43" s="10">
        <f>(AI42+AI44)/2</f>
        <v>4.6863744078168301E-4</v>
      </c>
      <c r="AI43" s="10"/>
      <c r="AJ43" s="10">
        <f>(AK42+AK44)/2</f>
        <v>2.3025600989109155E-4</v>
      </c>
      <c r="AK43" s="10"/>
      <c r="AL43" s="10">
        <f>(AM42+AM44)/2</f>
        <v>8.9120249321255428E-5</v>
      </c>
      <c r="AM43" s="10"/>
      <c r="AN43" s="10">
        <f>(AO42+AO44)/2</f>
        <v>2.1185756714876044E-5</v>
      </c>
      <c r="AO43" s="10"/>
      <c r="AP43" s="10">
        <f>(AQ42+AQ44)/2</f>
        <v>0</v>
      </c>
      <c r="AQ43" s="10"/>
      <c r="AR43" s="10">
        <f>(AS42+AS44)/2</f>
        <v>0</v>
      </c>
      <c r="AS43" s="10"/>
      <c r="AT43" s="10">
        <f>(AU42+AU44)/2</f>
        <v>0</v>
      </c>
      <c r="AU43" s="10"/>
      <c r="AV43" s="10">
        <f>(AW42+AW44)/2</f>
        <v>0</v>
      </c>
      <c r="AW43" s="10"/>
      <c r="AX43" s="10">
        <f>(AY42+AY44)/2</f>
        <v>0</v>
      </c>
      <c r="AY43" s="10"/>
      <c r="AZ43" s="10">
        <f>(BA42+BA44)/2</f>
        <v>0</v>
      </c>
      <c r="BA43" s="10"/>
    </row>
    <row r="44" spans="1:53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>
        <f>(L43+L45)/2</f>
        <v>1.8566291735780165E-2</v>
      </c>
      <c r="L44" s="10"/>
      <c r="M44" s="10">
        <f>(N43+N45)/2</f>
        <v>1.6351976351744808E-2</v>
      </c>
      <c r="N44" s="10"/>
      <c r="O44" s="10">
        <f>(P43+P45)/2</f>
        <v>1.4233388134830285E-2</v>
      </c>
      <c r="P44" s="10"/>
      <c r="Q44" s="10">
        <f>(R43+R45)/2</f>
        <v>1.2221642071357671E-2</v>
      </c>
      <c r="R44" s="10"/>
      <c r="S44" s="10">
        <f>(T43+T45)/2</f>
        <v>1.0328473093996541E-2</v>
      </c>
      <c r="T44" s="10"/>
      <c r="U44" s="10">
        <f>(V43+V45)/2</f>
        <v>8.5660777771414762E-3</v>
      </c>
      <c r="V44" s="10"/>
      <c r="W44" s="10">
        <f>(X43+X45)/2</f>
        <v>6.9468539522526953E-3</v>
      </c>
      <c r="X44" s="10"/>
      <c r="Y44" s="10">
        <f>(Z43+Z45)/2</f>
        <v>5.4829989281928075E-3</v>
      </c>
      <c r="Z44" s="10"/>
      <c r="AA44" s="10">
        <f>(AB43+AB45)/2</f>
        <v>4.1859167683899901E-3</v>
      </c>
      <c r="AB44" s="10"/>
      <c r="AC44" s="10">
        <f>(AD43+AD45)/2</f>
        <v>3.0653766176358486E-3</v>
      </c>
      <c r="AD44" s="10"/>
      <c r="AE44" s="10">
        <f>(AF43+AF45)/2</f>
        <v>2.1283638558720953E-3</v>
      </c>
      <c r="AF44" s="10"/>
      <c r="AG44" s="10">
        <f>(AH43+AH45)/2</f>
        <v>1.3775879415547853E-3</v>
      </c>
      <c r="AH44" s="10"/>
      <c r="AI44" s="10">
        <f>(AJ43+AJ45)/2</f>
        <v>8.0968273565798358E-4</v>
      </c>
      <c r="AJ44" s="10"/>
      <c r="AK44" s="10">
        <f>(AL43+AL45)/2</f>
        <v>4.1330367553219589E-4</v>
      </c>
      <c r="AL44" s="10"/>
      <c r="AM44" s="10">
        <f>(AN43+AN45)/2</f>
        <v>1.6764762028507283E-4</v>
      </c>
      <c r="AN44" s="10"/>
      <c r="AO44" s="10">
        <f>(AP43+AP45)/2</f>
        <v>4.2371513429752088E-5</v>
      </c>
      <c r="AP44" s="10"/>
      <c r="AQ44" s="10">
        <f>(AR43+AR45)/2</f>
        <v>0</v>
      </c>
      <c r="AR44" s="10"/>
      <c r="AS44" s="10">
        <f>(AT43+AT45)/2</f>
        <v>0</v>
      </c>
      <c r="AT44" s="10"/>
      <c r="AU44" s="10">
        <f>(AV43+AV45)/2</f>
        <v>0</v>
      </c>
      <c r="AV44" s="10"/>
      <c r="AW44" s="10">
        <f>(AX43+AX45)/2</f>
        <v>0</v>
      </c>
      <c r="AX44" s="10"/>
      <c r="AY44" s="10">
        <f>(AZ43+AZ45)/2</f>
        <v>0</v>
      </c>
      <c r="AZ44" s="10"/>
      <c r="BA44" s="10">
        <v>0</v>
      </c>
    </row>
    <row r="45" spans="1:53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>
        <f>(K44+K46)/2</f>
        <v>2.8286773536610861E-2</v>
      </c>
      <c r="K45" s="10"/>
      <c r="L45" s="10">
        <f>(M44+M46)/2</f>
        <v>2.5416679248993254E-2</v>
      </c>
      <c r="M45" s="10"/>
      <c r="N45" s="10">
        <f>(O44+O46)/2</f>
        <v>2.262278263423264E-2</v>
      </c>
      <c r="O45" s="10"/>
      <c r="P45" s="10">
        <f>(Q44+Q46)/2</f>
        <v>1.9917841305322932E-2</v>
      </c>
      <c r="Q45" s="10"/>
      <c r="R45" s="10">
        <f>(S44+S46)/2</f>
        <v>1.7315970596926321E-2</v>
      </c>
      <c r="S45" s="10"/>
      <c r="T45" s="10">
        <f>(U44+U46)/2</f>
        <v>1.4832682714374015E-2</v>
      </c>
      <c r="U45" s="10"/>
      <c r="V45" s="10">
        <f>(W44+W46)/2</f>
        <v>1.2484864266546904E-2</v>
      </c>
      <c r="W45" s="10"/>
      <c r="X45" s="10">
        <f>(Y44+Y46)/2</f>
        <v>1.0290653548087527E-2</v>
      </c>
      <c r="Y45" s="10"/>
      <c r="Z45" s="10">
        <f>(AA44+AA46)/2</f>
        <v>8.2691608255923629E-3</v>
      </c>
      <c r="AA45" s="10"/>
      <c r="AB45" s="10">
        <f>(AC44+AC46)/2</f>
        <v>6.4399501653156369E-3</v>
      </c>
      <c r="AC45" s="10"/>
      <c r="AD45" s="10">
        <f>(AE44+AE46)/2</f>
        <v>4.8221699071672721E-3</v>
      </c>
      <c r="AE45" s="10"/>
      <c r="AF45" s="10">
        <f>(AG44+AG46)/2</f>
        <v>3.4331845880510577E-3</v>
      </c>
      <c r="AG45" s="10"/>
      <c r="AH45" s="10">
        <f>(AI44+AI46)/2</f>
        <v>2.2865384423278877E-3</v>
      </c>
      <c r="AI45" s="10"/>
      <c r="AJ45" s="10">
        <f>(AK44+AK46)/2</f>
        <v>1.3891094614248757E-3</v>
      </c>
      <c r="AK45" s="10"/>
      <c r="AL45" s="10">
        <f>(AM44+AM46)/2</f>
        <v>7.3748710174313637E-4</v>
      </c>
      <c r="AM45" s="10"/>
      <c r="AN45" s="10">
        <f>(AO44+AO46)/2</f>
        <v>3.1410948385526962E-4</v>
      </c>
      <c r="AO45" s="10"/>
      <c r="AP45" s="10">
        <f>(AQ44+AQ46)/2</f>
        <v>8.4743026859504175E-5</v>
      </c>
      <c r="AQ45" s="10"/>
      <c r="AR45" s="10">
        <f>(AS44+AS46)/2</f>
        <v>0</v>
      </c>
      <c r="AS45" s="10"/>
      <c r="AT45" s="10">
        <f>(AU44+AU46)/2</f>
        <v>0</v>
      </c>
      <c r="AU45" s="10"/>
      <c r="AV45" s="10">
        <f>(AW44+AW46)/2</f>
        <v>0</v>
      </c>
      <c r="AW45" s="10"/>
      <c r="AX45" s="10">
        <f>(AY44+AY46)/2</f>
        <v>0</v>
      </c>
      <c r="AY45" s="10"/>
      <c r="AZ45" s="10">
        <f>(BA44+BA46)/2</f>
        <v>0</v>
      </c>
      <c r="BA45" s="10"/>
    </row>
    <row r="46" spans="1:53" x14ac:dyDescent="0.2">
      <c r="A46" s="10"/>
      <c r="B46" s="10"/>
      <c r="C46" s="10"/>
      <c r="D46" s="10"/>
      <c r="E46" s="10"/>
      <c r="F46" s="10"/>
      <c r="G46" s="10"/>
      <c r="H46" s="10"/>
      <c r="I46" s="10">
        <f>(J45+J47)/2</f>
        <v>4.1577255996400553E-2</v>
      </c>
      <c r="J46" s="10"/>
      <c r="K46" s="10">
        <f>(L45+L47)/2</f>
        <v>3.8007255337441558E-2</v>
      </c>
      <c r="L46" s="10"/>
      <c r="M46" s="10">
        <f>(N45+N47)/2</f>
        <v>3.4481382146241704E-2</v>
      </c>
      <c r="N46" s="10"/>
      <c r="O46" s="10">
        <f>(P45+P47)/2</f>
        <v>3.1012177133634997E-2</v>
      </c>
      <c r="P46" s="10"/>
      <c r="Q46" s="10">
        <f>(R45+R47)/2</f>
        <v>2.7614040539288197E-2</v>
      </c>
      <c r="R46" s="10"/>
      <c r="S46" s="10">
        <f>(T45+T47)/2</f>
        <v>2.4303468099856104E-2</v>
      </c>
      <c r="T46" s="10"/>
      <c r="U46" s="10">
        <f>(V45+V47)/2</f>
        <v>2.1099287651606555E-2</v>
      </c>
      <c r="V46" s="10"/>
      <c r="W46" s="10">
        <f>(X45+X47)/2</f>
        <v>1.8022874580841113E-2</v>
      </c>
      <c r="X46" s="10"/>
      <c r="Y46" s="10">
        <f>(Z45+Z47)/2</f>
        <v>1.5098308167982247E-2</v>
      </c>
      <c r="Z46" s="10"/>
      <c r="AA46" s="10">
        <f>(AB45+AB47)/2</f>
        <v>1.2352404882794734E-2</v>
      </c>
      <c r="AB46" s="10"/>
      <c r="AC46" s="10">
        <f>(AD45+AD47)/2</f>
        <v>9.8145237129954252E-3</v>
      </c>
      <c r="AD46" s="10"/>
      <c r="AE46" s="10">
        <f>(AF45+AF47)/2</f>
        <v>7.5159759584624486E-3</v>
      </c>
      <c r="AF46" s="10"/>
      <c r="AG46" s="10">
        <f>(AH45+AH47)/2</f>
        <v>5.4887812345473302E-3</v>
      </c>
      <c r="AH46" s="10"/>
      <c r="AI46" s="10">
        <f>(AJ45+AJ47)/2</f>
        <v>3.7633941489977922E-3</v>
      </c>
      <c r="AJ46" s="10"/>
      <c r="AK46" s="10">
        <f>(AL45+AL47)/2</f>
        <v>2.3649152473175553E-3</v>
      </c>
      <c r="AL46" s="10"/>
      <c r="AM46" s="10">
        <f>(AN45+AN47)/2</f>
        <v>1.3073265832011999E-3</v>
      </c>
      <c r="AN46" s="10"/>
      <c r="AO46" s="10">
        <f>(AP45+AP47)/2</f>
        <v>5.8584745428078716E-4</v>
      </c>
      <c r="AP46" s="10"/>
      <c r="AQ46" s="10">
        <f>(AR45+AR47)/2</f>
        <v>1.6948605371900835E-4</v>
      </c>
      <c r="AR46" s="10"/>
      <c r="AS46" s="10">
        <f>(AT45+AT47)/2</f>
        <v>0</v>
      </c>
      <c r="AT46" s="10"/>
      <c r="AU46" s="10">
        <f>(AV45+AV47)/2</f>
        <v>0</v>
      </c>
      <c r="AV46" s="10"/>
      <c r="AW46" s="10">
        <f>(AX45+AX47)/2</f>
        <v>0</v>
      </c>
      <c r="AX46" s="10"/>
      <c r="AY46" s="10">
        <f>(AZ45+AZ47)/2</f>
        <v>0</v>
      </c>
      <c r="AZ46" s="10"/>
      <c r="BA46" s="10">
        <v>0</v>
      </c>
    </row>
    <row r="47" spans="1:53" x14ac:dyDescent="0.2">
      <c r="A47" s="10"/>
      <c r="B47" s="10"/>
      <c r="C47" s="10"/>
      <c r="D47" s="10"/>
      <c r="E47" s="10"/>
      <c r="F47" s="10"/>
      <c r="G47" s="10"/>
      <c r="H47" s="10">
        <f>(I46+I48)/2</f>
        <v>5.9139368257901295E-2</v>
      </c>
      <c r="I47" s="10"/>
      <c r="J47" s="10">
        <f>(K46+K48)/2</f>
        <v>5.4867738456190238E-2</v>
      </c>
      <c r="K47" s="10"/>
      <c r="L47" s="10">
        <f>(M46+M48)/2</f>
        <v>5.0597831425889861E-2</v>
      </c>
      <c r="M47" s="10"/>
      <c r="N47" s="10">
        <f>(O46+O48)/2</f>
        <v>4.6339981658250762E-2</v>
      </c>
      <c r="O47" s="10"/>
      <c r="P47" s="10">
        <f>(Q46+Q48)/2</f>
        <v>4.2106512961947062E-2</v>
      </c>
      <c r="Q47" s="10"/>
      <c r="R47" s="10">
        <f>(S46+S48)/2</f>
        <v>3.7912110481650073E-2</v>
      </c>
      <c r="S47" s="10"/>
      <c r="T47" s="10">
        <f>(U46+U48)/2</f>
        <v>3.377425348533819E-2</v>
      </c>
      <c r="U47" s="10"/>
      <c r="V47" s="10">
        <f>(W46+W48)/2</f>
        <v>2.9713711036666205E-2</v>
      </c>
      <c r="W47" s="10"/>
      <c r="X47" s="10">
        <f>(Y46+Y48)/2</f>
        <v>2.5755095613594702E-2</v>
      </c>
      <c r="Y47" s="10"/>
      <c r="Z47" s="10">
        <f>(AA46+AA48)/2</f>
        <v>2.1927455510372132E-2</v>
      </c>
      <c r="AA47" s="10"/>
      <c r="AB47" s="10">
        <f>(AC46+AC48)/2</f>
        <v>1.8264859600273832E-2</v>
      </c>
      <c r="AC47" s="10"/>
      <c r="AD47" s="10">
        <f>(AE46+AE48)/2</f>
        <v>1.4806877518823577E-2</v>
      </c>
      <c r="AE47" s="10"/>
      <c r="AF47" s="10">
        <f>(AG46+AG48)/2</f>
        <v>1.1598767328873839E-2</v>
      </c>
      <c r="AG47" s="10"/>
      <c r="AH47" s="10">
        <f>(AI46+AI48)/2</f>
        <v>8.6910240267667731E-3</v>
      </c>
      <c r="AI47" s="10"/>
      <c r="AJ47" s="10">
        <f>(AK46+AK48)/2</f>
        <v>6.1376788365707091E-3</v>
      </c>
      <c r="AK47" s="10"/>
      <c r="AL47" s="10">
        <f>(AM46+AM48)/2</f>
        <v>3.9923433928919739E-3</v>
      </c>
      <c r="AM47" s="10"/>
      <c r="AN47" s="10">
        <f>(AO46+AO48)/2</f>
        <v>2.3005436825471303E-3</v>
      </c>
      <c r="AO47" s="10"/>
      <c r="AP47" s="10">
        <f>(AQ46+AQ48)/2</f>
        <v>1.0869518817020701E-3</v>
      </c>
      <c r="AQ47" s="10"/>
      <c r="AR47" s="10">
        <f>(AS46+AS48)/2</f>
        <v>3.389721074380167E-4</v>
      </c>
      <c r="AS47" s="10"/>
      <c r="AT47" s="10">
        <f>(AU46+AU48)/2</f>
        <v>0</v>
      </c>
      <c r="AU47" s="10"/>
      <c r="AV47" s="10">
        <f>(AW46+AW48)/2</f>
        <v>0</v>
      </c>
      <c r="AW47" s="10"/>
      <c r="AX47" s="10">
        <f>(AY46+AY48)/2</f>
        <v>0</v>
      </c>
      <c r="AY47" s="10"/>
      <c r="AZ47" s="10">
        <f>(BA46+BA48)/2</f>
        <v>0</v>
      </c>
      <c r="BA47" s="10"/>
    </row>
    <row r="48" spans="1:53" x14ac:dyDescent="0.2">
      <c r="A48" s="10"/>
      <c r="B48" s="10"/>
      <c r="C48" s="10"/>
      <c r="D48" s="10"/>
      <c r="E48" s="10"/>
      <c r="F48" s="10"/>
      <c r="G48" s="10">
        <f>(H47+H49)/2</f>
        <v>8.1627638735704972E-2</v>
      </c>
      <c r="H48" s="10"/>
      <c r="I48" s="10">
        <f>(J47+J49)/2</f>
        <v>7.6701480519402038E-2</v>
      </c>
      <c r="J48" s="10"/>
      <c r="K48" s="10">
        <f>(L47+L49)/2</f>
        <v>7.1728221574938925E-2</v>
      </c>
      <c r="L48" s="10"/>
      <c r="M48" s="10">
        <f>(N47+N49)/2</f>
        <v>6.6714280705538018E-2</v>
      </c>
      <c r="N48" s="10"/>
      <c r="O48" s="10">
        <f>(P47+P49)/2</f>
        <v>6.166778618286653E-2</v>
      </c>
      <c r="P48" s="10"/>
      <c r="Q48" s="10">
        <f>(R47+R49)/2</f>
        <v>5.6598985384605935E-2</v>
      </c>
      <c r="R48" s="10"/>
      <c r="S48" s="10">
        <f>(T47+T49)/2</f>
        <v>5.1520752863444041E-2</v>
      </c>
      <c r="T48" s="10"/>
      <c r="U48" s="10">
        <f>(V47+V49)/2</f>
        <v>4.6449219319069826E-2</v>
      </c>
      <c r="V48" s="10"/>
      <c r="W48" s="10">
        <f>(X47+X49)/2</f>
        <v>4.1404547492491298E-2</v>
      </c>
      <c r="X48" s="10"/>
      <c r="Y48" s="10">
        <f>(Z47+Z49)/2</f>
        <v>3.6411883059207159E-2</v>
      </c>
      <c r="Z48" s="10"/>
      <c r="AA48" s="10">
        <f>(AB47+AB49)/2</f>
        <v>3.1502506137949526E-2</v>
      </c>
      <c r="AB48" s="10"/>
      <c r="AC48" s="10">
        <f>(AD47+AD49)/2</f>
        <v>2.6715195487552239E-2</v>
      </c>
      <c r="AD48" s="10"/>
      <c r="AE48" s="10">
        <f>(AF47+AF49)/2</f>
        <v>2.2097779079184705E-2</v>
      </c>
      <c r="AF48" s="10"/>
      <c r="AG48" s="10">
        <f>(AH47+AH49)/2</f>
        <v>1.7708753423200347E-2</v>
      </c>
      <c r="AH48" s="10"/>
      <c r="AI48" s="10">
        <f>(AJ47+AJ49)/2</f>
        <v>1.3618653904535755E-2</v>
      </c>
      <c r="AJ48" s="10"/>
      <c r="AK48" s="10">
        <f>(AL47+AL49)/2</f>
        <v>9.9104424258238625E-3</v>
      </c>
      <c r="AL48" s="10"/>
      <c r="AM48" s="10">
        <f>(AN47+AN49)/2</f>
        <v>6.6773602025827477E-3</v>
      </c>
      <c r="AN48" s="10"/>
      <c r="AO48" s="10">
        <f>(AP47+AP49)/2</f>
        <v>4.0152399108134736E-3</v>
      </c>
      <c r="AP48" s="10"/>
      <c r="AQ48" s="10">
        <f>(AR47+AR49)/2</f>
        <v>2.0044177096851319E-3</v>
      </c>
      <c r="AR48" s="10"/>
      <c r="AS48" s="10">
        <f>(AT47+AT49)/2</f>
        <v>6.779442148760334E-4</v>
      </c>
      <c r="AT48" s="10"/>
      <c r="AU48" s="10">
        <f>(AV47+AV49)/2</f>
        <v>0</v>
      </c>
      <c r="AV48" s="10"/>
      <c r="AW48" s="10">
        <f>(AX47+AX49)/2</f>
        <v>0</v>
      </c>
      <c r="AX48" s="10"/>
      <c r="AY48" s="10">
        <f>(AZ47+AZ49)/2</f>
        <v>0</v>
      </c>
      <c r="AZ48" s="10"/>
      <c r="BA48" s="10">
        <v>0</v>
      </c>
    </row>
    <row r="49" spans="1:53" x14ac:dyDescent="0.2">
      <c r="A49" s="10"/>
      <c r="B49" s="10"/>
      <c r="C49" s="10"/>
      <c r="D49" s="10"/>
      <c r="E49" s="10"/>
      <c r="F49" s="10">
        <f>(G48+G50)/2</f>
        <v>0.10959925475700458</v>
      </c>
      <c r="G49" s="10"/>
      <c r="H49" s="10">
        <f>(I48+I50)/2</f>
        <v>0.10411590921350865</v>
      </c>
      <c r="I49" s="10"/>
      <c r="J49" s="10">
        <f>(K48+K50)/2</f>
        <v>9.8535222582613852E-2</v>
      </c>
      <c r="K49" s="10"/>
      <c r="L49" s="10">
        <f>(M48+M50)/2</f>
        <v>9.2858611723987988E-2</v>
      </c>
      <c r="M49" s="10"/>
      <c r="N49" s="10">
        <f>(O48+O50)/2</f>
        <v>8.7088579752825274E-2</v>
      </c>
      <c r="O49" s="10"/>
      <c r="P49" s="10">
        <f>(Q48+Q50)/2</f>
        <v>8.1229059403785997E-2</v>
      </c>
      <c r="Q49" s="10"/>
      <c r="R49" s="10">
        <f>(S48+S50)/2</f>
        <v>7.528586028756179E-2</v>
      </c>
      <c r="S49" s="10"/>
      <c r="T49" s="10">
        <f>(U48+U50)/2</f>
        <v>6.9267252241549893E-2</v>
      </c>
      <c r="U49" s="10"/>
      <c r="V49" s="10">
        <f>(W48+W50)/2</f>
        <v>6.318472760147345E-2</v>
      </c>
      <c r="W49" s="10"/>
      <c r="X49" s="10">
        <f>(Y48+Y50)/2</f>
        <v>5.7053999371387894E-2</v>
      </c>
      <c r="Y49" s="10"/>
      <c r="Z49" s="10">
        <f>(AA48+AA50)/2</f>
        <v>5.0896310608042186E-2</v>
      </c>
      <c r="AA49" s="10"/>
      <c r="AB49" s="10">
        <f>(AC48+AC50)/2</f>
        <v>4.4740152675625214E-2</v>
      </c>
      <c r="AC49" s="10"/>
      <c r="AD49" s="10">
        <f>(AE48+AE50)/2</f>
        <v>3.86235134562809E-2</v>
      </c>
      <c r="AE49" s="10"/>
      <c r="AF49" s="10">
        <f>(AG48+AG50)/2</f>
        <v>3.259679082949557E-2</v>
      </c>
      <c r="AG49" s="10"/>
      <c r="AH49" s="10">
        <f>(AI48+AI50)/2</f>
        <v>2.6726482819633923E-2</v>
      </c>
      <c r="AI49" s="10"/>
      <c r="AJ49" s="10">
        <f>(AK48+AK50)/2</f>
        <v>2.1099628972500801E-2</v>
      </c>
      <c r="AK49" s="10"/>
      <c r="AL49" s="10">
        <f>(AM48+AM50)/2</f>
        <v>1.582854145875575E-2</v>
      </c>
      <c r="AM49" s="10"/>
      <c r="AN49" s="10">
        <f>(AO48+AO50)/2</f>
        <v>1.1054176722618365E-2</v>
      </c>
      <c r="AO49" s="10"/>
      <c r="AP49" s="10">
        <f>(AQ48+AQ50)/2</f>
        <v>6.9435279399248772E-3</v>
      </c>
      <c r="AQ49" s="10"/>
      <c r="AR49" s="10">
        <f>(AS48+AS50)/2</f>
        <v>3.6698633119322472E-3</v>
      </c>
      <c r="AS49" s="10"/>
      <c r="AT49" s="10">
        <f>(AU48+AU50)/2</f>
        <v>1.3558884297520668E-3</v>
      </c>
      <c r="AU49" s="10"/>
      <c r="AV49" s="10">
        <f>(AW48+AW50)/2</f>
        <v>0</v>
      </c>
      <c r="AW49" s="10"/>
      <c r="AX49" s="10">
        <f>(AY48+AY50)/2</f>
        <v>0</v>
      </c>
      <c r="AY49" s="10"/>
      <c r="AZ49" s="10">
        <f>(BA48+BA50)/2</f>
        <v>0</v>
      </c>
      <c r="BA49" s="10"/>
    </row>
    <row r="50" spans="1:53" x14ac:dyDescent="0.2">
      <c r="A50" s="10"/>
      <c r="B50" s="10"/>
      <c r="C50" s="10"/>
      <c r="D50" s="10"/>
      <c r="E50" s="10">
        <f>(F49+F51)/2</f>
        <v>0.14346767273571437</v>
      </c>
      <c r="F50" s="10"/>
      <c r="G50" s="10">
        <f>(H49+H51)/2</f>
        <v>0.13757087077830418</v>
      </c>
      <c r="H50" s="10"/>
      <c r="I50" s="10">
        <f>(J49+J51)/2</f>
        <v>0.13153033790761526</v>
      </c>
      <c r="J50" s="10"/>
      <c r="K50" s="10">
        <f>(L49+L51)/2</f>
        <v>0.12534222359028876</v>
      </c>
      <c r="L50" s="10"/>
      <c r="M50" s="10">
        <f>(N49+N51)/2</f>
        <v>0.11900294274243796</v>
      </c>
      <c r="N50" s="10"/>
      <c r="O50" s="10">
        <f>(P49+P51)/2</f>
        <v>0.112509373322784</v>
      </c>
      <c r="P50" s="10"/>
      <c r="Q50" s="10">
        <f>(R49+R51)/2</f>
        <v>0.10585913342296607</v>
      </c>
      <c r="R50" s="10"/>
      <c r="S50" s="10">
        <f>(T49+T51)/2</f>
        <v>9.9050967711679538E-2</v>
      </c>
      <c r="T50" s="10"/>
      <c r="U50" s="10">
        <f>(V49+V51)/2</f>
        <v>9.2085285164029973E-2</v>
      </c>
      <c r="V50" s="10"/>
      <c r="W50" s="10">
        <f>(X49+X51)/2</f>
        <v>8.4964907710455589E-2</v>
      </c>
      <c r="X50" s="10"/>
      <c r="Y50" s="10">
        <f>(Z49+Z51)/2</f>
        <v>7.7696115683568628E-2</v>
      </c>
      <c r="Z50" s="10"/>
      <c r="AA50" s="10">
        <f>(AB49+AB51)/2</f>
        <v>7.0290115078134846E-2</v>
      </c>
      <c r="AB50" s="10"/>
      <c r="AC50" s="10">
        <f>(AD49+AD51)/2</f>
        <v>6.2765109863698196E-2</v>
      </c>
      <c r="AD50" s="10"/>
      <c r="AE50" s="10">
        <f>(AF49+AF51)/2</f>
        <v>5.5149247833377088E-2</v>
      </c>
      <c r="AF50" s="10"/>
      <c r="AG50" s="10">
        <f>(AH49+AH51)/2</f>
        <v>4.7484828235790796E-2</v>
      </c>
      <c r="AH50" s="10"/>
      <c r="AI50" s="10">
        <f>(AJ49+AJ51)/2</f>
        <v>3.9834311734732092E-2</v>
      </c>
      <c r="AJ50" s="10"/>
      <c r="AK50" s="10">
        <f>(AL49+AL51)/2</f>
        <v>3.2288815519177741E-2</v>
      </c>
      <c r="AL50" s="10"/>
      <c r="AM50" s="10">
        <f>(AN49+AN51)/2</f>
        <v>2.4979722714928751E-2</v>
      </c>
      <c r="AN50" s="10"/>
      <c r="AO50" s="10">
        <f>(AP49+AP51)/2</f>
        <v>1.8093113534423257E-2</v>
      </c>
      <c r="AP50" s="10"/>
      <c r="AQ50" s="10">
        <f>(AR49+AR51)/2</f>
        <v>1.1882638170164623E-2</v>
      </c>
      <c r="AR50" s="10"/>
      <c r="AS50" s="10">
        <f>(AT49+AT51)/2</f>
        <v>6.6617824089884609E-3</v>
      </c>
      <c r="AT50" s="10"/>
      <c r="AU50" s="10">
        <f>(AV49+AV51)/2</f>
        <v>2.7117768595041336E-3</v>
      </c>
      <c r="AV50" s="10"/>
      <c r="AW50" s="10">
        <f>(AX49+AX51)/2</f>
        <v>0</v>
      </c>
      <c r="AX50" s="10"/>
      <c r="AY50" s="10">
        <f>(AZ49+AZ51)/2</f>
        <v>0</v>
      </c>
      <c r="AZ50" s="10"/>
      <c r="BA50" s="10">
        <v>0</v>
      </c>
    </row>
    <row r="51" spans="1:53" x14ac:dyDescent="0.2">
      <c r="A51" s="10"/>
      <c r="B51" s="10"/>
      <c r="C51" s="10"/>
      <c r="D51" s="10">
        <f>(E50+E52)/2</f>
        <v>0.18346477548988779</v>
      </c>
      <c r="E51" s="10"/>
      <c r="F51" s="10">
        <f>(G50+G52)/2</f>
        <v>0.17733609071442416</v>
      </c>
      <c r="G51" s="10"/>
      <c r="H51" s="10">
        <f>(I50+I52)/2</f>
        <v>0.1710258323430997</v>
      </c>
      <c r="I51" s="10"/>
      <c r="J51" s="10">
        <f>(K50+K52)/2</f>
        <v>0.16452545323261669</v>
      </c>
      <c r="K51" s="10"/>
      <c r="L51" s="10">
        <f>(M50+M52)/2</f>
        <v>0.15782583545658954</v>
      </c>
      <c r="M51" s="10"/>
      <c r="N51" s="10">
        <f>(O50+O52)/2</f>
        <v>0.15091730573205064</v>
      </c>
      <c r="O51" s="10"/>
      <c r="P51" s="10">
        <f>(Q50+Q52)/2</f>
        <v>0.14378968724178201</v>
      </c>
      <c r="Q51" s="10"/>
      <c r="R51" s="10">
        <f>(S50+S52)/2</f>
        <v>0.13643240655837036</v>
      </c>
      <c r="S51" s="10"/>
      <c r="T51" s="10">
        <f>(U50+U52)/2</f>
        <v>0.12883468318180918</v>
      </c>
      <c r="U51" s="10"/>
      <c r="V51" s="10">
        <f>(W50+W52)/2</f>
        <v>0.12098584272658651</v>
      </c>
      <c r="W51" s="10"/>
      <c r="X51" s="10">
        <f>(Y50+Y52)/2</f>
        <v>0.11287581604952328</v>
      </c>
      <c r="Y51" s="10"/>
      <c r="Z51" s="10">
        <f>(AA50+AA52)/2</f>
        <v>0.10449592075909507</v>
      </c>
      <c r="AA51" s="10"/>
      <c r="AB51" s="10">
        <f>(AC50+AC52)/2</f>
        <v>9.5840077480644464E-2</v>
      </c>
      <c r="AC51" s="10"/>
      <c r="AD51" s="10">
        <f>(AE50+AE52)/2</f>
        <v>8.6906706271115491E-2</v>
      </c>
      <c r="AE51" s="10"/>
      <c r="AF51" s="10">
        <f>(AG50+AG52)/2</f>
        <v>7.7701704837258606E-2</v>
      </c>
      <c r="AG51" s="10"/>
      <c r="AH51" s="10">
        <f>(AI50+AI52)/2</f>
        <v>6.8243173651947667E-2</v>
      </c>
      <c r="AI51" s="10"/>
      <c r="AJ51" s="10">
        <f>(AK50+AK52)/2</f>
        <v>5.8568994496963386E-2</v>
      </c>
      <c r="AK51" s="10"/>
      <c r="AL51" s="10">
        <f>(AM50+AM52)/2</f>
        <v>4.8749089579599725E-2</v>
      </c>
      <c r="AM51" s="10"/>
      <c r="AN51" s="10">
        <f>(AO50+AO52)/2</f>
        <v>3.8905268707239135E-2</v>
      </c>
      <c r="AO51" s="10"/>
      <c r="AP51" s="10">
        <f>(AQ50+AQ52)/2</f>
        <v>2.9242699128921634E-2</v>
      </c>
      <c r="AQ51" s="10"/>
      <c r="AR51" s="10">
        <f>(AS50+AS52)/2</f>
        <v>2.0095413028396999E-2</v>
      </c>
      <c r="AS51" s="10"/>
      <c r="AT51" s="10">
        <f>(AU50+AU52)/2</f>
        <v>1.1967676388224855E-2</v>
      </c>
      <c r="AU51" s="10"/>
      <c r="AV51" s="10">
        <f>(AW50+AW52)/2</f>
        <v>5.4235537190082672E-3</v>
      </c>
      <c r="AW51" s="10"/>
      <c r="AX51" s="10">
        <f>(AY50+AY52)/2</f>
        <v>0</v>
      </c>
      <c r="AY51" s="10"/>
      <c r="AZ51" s="10">
        <f>(BA50+BA52)/2</f>
        <v>0</v>
      </c>
      <c r="BA51" s="10"/>
    </row>
    <row r="52" spans="1:53" x14ac:dyDescent="0.2">
      <c r="A52" s="10"/>
      <c r="B52" s="10"/>
      <c r="C52" s="10">
        <f>(D51+D53)/2</f>
        <v>0.22961502215152707</v>
      </c>
      <c r="D52" s="10"/>
      <c r="E52" s="10">
        <f>(F51+F53)/2</f>
        <v>0.22346187824406122</v>
      </c>
      <c r="F52" s="10"/>
      <c r="G52" s="10">
        <f>(H51+H53)/2</f>
        <v>0.21710131065054414</v>
      </c>
      <c r="H52" s="10"/>
      <c r="I52" s="10">
        <f>(J51+J53)/2</f>
        <v>0.21052132677858415</v>
      </c>
      <c r="J52" s="10"/>
      <c r="K52" s="10">
        <f>(L51+L53)/2</f>
        <v>0.20370868287494459</v>
      </c>
      <c r="L52" s="10"/>
      <c r="M52" s="10">
        <f>(N51+N53)/2</f>
        <v>0.19664872817074111</v>
      </c>
      <c r="N52" s="10"/>
      <c r="O52" s="10">
        <f>(P51+P53)/2</f>
        <v>0.1893252381413173</v>
      </c>
      <c r="P52" s="10"/>
      <c r="Q52" s="10">
        <f>(R51+R53)/2</f>
        <v>0.18172024106059795</v>
      </c>
      <c r="R52" s="10"/>
      <c r="S52" s="10">
        <f>(T51+T53)/2</f>
        <v>0.1738138454050612</v>
      </c>
      <c r="T52" s="10"/>
      <c r="U52" s="10">
        <f>(V51+V53)/2</f>
        <v>0.16558408119958837</v>
      </c>
      <c r="V52" s="10"/>
      <c r="W52" s="10">
        <f>(X51+X53)/2</f>
        <v>0.15700677774271743</v>
      </c>
      <c r="X52" s="10"/>
      <c r="Y52" s="10">
        <f>(Z51+Z53)/2</f>
        <v>0.14805551641547793</v>
      </c>
      <c r="Z52" s="10"/>
      <c r="AA52" s="10">
        <f>(AB51+AB53)/2</f>
        <v>0.1387017264400553</v>
      </c>
      <c r="AB52" s="10"/>
      <c r="AC52" s="10">
        <f>(AD51+AD53)/2</f>
        <v>0.12891504509759072</v>
      </c>
      <c r="AD52" s="10"/>
      <c r="AE52" s="10">
        <f>(AF51+AF53)/2</f>
        <v>0.11866416470885388</v>
      </c>
      <c r="AF52" s="10"/>
      <c r="AG52" s="10">
        <f>(AH51+AH53)/2</f>
        <v>0.10791858143872643</v>
      </c>
      <c r="AH52" s="10"/>
      <c r="AI52" s="10">
        <f>(AJ51+AJ53)/2</f>
        <v>9.6652035569163242E-2</v>
      </c>
      <c r="AJ52" s="10"/>
      <c r="AK52" s="10">
        <f>(AL51+AL53)/2</f>
        <v>8.4849173474749032E-2</v>
      </c>
      <c r="AL52" s="10"/>
      <c r="AM52" s="10">
        <f>(AN51+AN53)/2</f>
        <v>7.2518456444270699E-2</v>
      </c>
      <c r="AN52" s="10"/>
      <c r="AO52" s="10">
        <f>(AP51+AP53)/2</f>
        <v>5.9717423880055014E-2</v>
      </c>
      <c r="AP52" s="10"/>
      <c r="AQ52" s="10">
        <f>(AR51+AR53)/2</f>
        <v>4.6602760087678642E-2</v>
      </c>
      <c r="AR52" s="10"/>
      <c r="AS52" s="10">
        <f>(AT51+AT53)/2</f>
        <v>3.352904364780554E-2</v>
      </c>
      <c r="AT52" s="10"/>
      <c r="AU52" s="10">
        <f>(AV51+AV53)/2</f>
        <v>2.1223575916945576E-2</v>
      </c>
      <c r="AV52" s="10"/>
      <c r="AW52" s="10">
        <f>(AX51+AX53)/2</f>
        <v>1.0847107438016534E-2</v>
      </c>
      <c r="AX52" s="10"/>
      <c r="AY52" s="10">
        <f>(AZ51+AZ53)/2</f>
        <v>0</v>
      </c>
      <c r="AZ52" s="10"/>
      <c r="BA52" s="10">
        <v>0</v>
      </c>
    </row>
    <row r="53" spans="1:53" x14ac:dyDescent="0.2">
      <c r="A53" s="10"/>
      <c r="B53" s="10">
        <f>(C52+C54)/2</f>
        <v>0.28172338223702598</v>
      </c>
      <c r="C53" s="10"/>
      <c r="D53" s="10">
        <f>(E52+E54)/2</f>
        <v>0.27576526881316632</v>
      </c>
      <c r="E53" s="10"/>
      <c r="F53" s="10">
        <f>(G52+G54)/2</f>
        <v>0.26958766577369825</v>
      </c>
      <c r="G53" s="10"/>
      <c r="H53" s="10">
        <f>(I52+I54)/2</f>
        <v>0.26317678895798857</v>
      </c>
      <c r="I53" s="10"/>
      <c r="J53" s="10">
        <f>(K52+K54)/2</f>
        <v>0.25651720032455161</v>
      </c>
      <c r="K53" s="10"/>
      <c r="L53" s="10">
        <f>(M52+M54)/2</f>
        <v>0.24959153029329961</v>
      </c>
      <c r="M53" s="10"/>
      <c r="N53" s="10">
        <f>(O52+O54)/2</f>
        <v>0.24238015060943158</v>
      </c>
      <c r="O53" s="10"/>
      <c r="P53" s="10">
        <f>(Q52+Q54)/2</f>
        <v>0.23486078904085261</v>
      </c>
      <c r="Q53" s="10"/>
      <c r="R53" s="10">
        <f>(S52+S54)/2</f>
        <v>0.22700807556282554</v>
      </c>
      <c r="S53" s="10"/>
      <c r="T53" s="10">
        <f>(U52+U54)/2</f>
        <v>0.21879300762831322</v>
      </c>
      <c r="U53" s="10"/>
      <c r="V53" s="10">
        <f>(W52+W54)/2</f>
        <v>0.21018231967259024</v>
      </c>
      <c r="W53" s="10"/>
      <c r="X53" s="10">
        <f>(Y52+Y54)/2</f>
        <v>0.20113773943591159</v>
      </c>
      <c r="Y53" s="10"/>
      <c r="Z53" s="10">
        <f>(AA52+AA54)/2</f>
        <v>0.19161511207186077</v>
      </c>
      <c r="AA53" s="10"/>
      <c r="AB53" s="10">
        <f>(AC52+AC54)/2</f>
        <v>0.1815633753994661</v>
      </c>
      <c r="AC53" s="10"/>
      <c r="AD53" s="10">
        <f>(AE52+AE54)/2</f>
        <v>0.17092338392406597</v>
      </c>
      <c r="AE53" s="10"/>
      <c r="AF53" s="10">
        <f>(AG52+AG54)/2</f>
        <v>0.15962662458044916</v>
      </c>
      <c r="AG53" s="10"/>
      <c r="AH53" s="10">
        <f>(AI52+AI54)/2</f>
        <v>0.14759398922550521</v>
      </c>
      <c r="AI53" s="10"/>
      <c r="AJ53" s="10">
        <f>(AK52+AK54)/2</f>
        <v>0.13473507664136311</v>
      </c>
      <c r="AK53" s="10"/>
      <c r="AL53" s="10">
        <f>(AM52+AM54)/2</f>
        <v>0.12094925736989834</v>
      </c>
      <c r="AM53" s="10"/>
      <c r="AN53" s="10">
        <f>(AO52+AO54)/2</f>
        <v>0.10613164418130226</v>
      </c>
      <c r="AO53" s="10"/>
      <c r="AP53" s="10">
        <f>(AQ52+AQ54)/2</f>
        <v>9.0192148631188393E-2</v>
      </c>
      <c r="AQ53" s="10"/>
      <c r="AR53" s="10">
        <f>(AS52+AS54)/2</f>
        <v>7.3110107146960285E-2</v>
      </c>
      <c r="AS53" s="10"/>
      <c r="AT53" s="10">
        <f>(AU52+AU54)/2</f>
        <v>5.5090410907386228E-2</v>
      </c>
      <c r="AU53" s="10"/>
      <c r="AV53" s="10">
        <f>(AW52+AW54)/2</f>
        <v>3.7023598114882886E-2</v>
      </c>
      <c r="AW53" s="10"/>
      <c r="AX53" s="10">
        <f>(AY52+AY54)/2</f>
        <v>2.1694214876033069E-2</v>
      </c>
      <c r="AY53" s="10"/>
      <c r="AZ53" s="10">
        <f>(BA52+BA54)/2</f>
        <v>0</v>
      </c>
      <c r="BA53" s="10"/>
    </row>
    <row r="54" spans="1:53" x14ac:dyDescent="0.2">
      <c r="A54" s="10">
        <f>(B53+B55)/2</f>
        <v>0.33937711701826678</v>
      </c>
      <c r="B54" s="10"/>
      <c r="C54" s="10">
        <f>(D53+D55)/2</f>
        <v>0.33383174232252488</v>
      </c>
      <c r="D54" s="10"/>
      <c r="E54" s="10">
        <f>(F53+F55)/2</f>
        <v>0.32806865938227137</v>
      </c>
      <c r="F54" s="10"/>
      <c r="G54" s="10">
        <f>(H53+H55)/2</f>
        <v>0.32207402089685239</v>
      </c>
      <c r="H54" s="10"/>
      <c r="I54" s="10">
        <f>(J53+J55)/2</f>
        <v>0.31583225113739299</v>
      </c>
      <c r="J54" s="10"/>
      <c r="K54" s="10">
        <f>(L53+L55)/2</f>
        <v>0.30932571777415863</v>
      </c>
      <c r="L54" s="10"/>
      <c r="M54" s="10">
        <f>(N53+N55)/2</f>
        <v>0.30253433241585814</v>
      </c>
      <c r="N54" s="10"/>
      <c r="O54" s="10">
        <f>(P53+P55)/2</f>
        <v>0.29543506307754586</v>
      </c>
      <c r="P54" s="10"/>
      <c r="Q54" s="10">
        <f>(R53+R55)/2</f>
        <v>0.28800133702110731</v>
      </c>
      <c r="R54" s="10"/>
      <c r="S54" s="10">
        <f>(T53+T55)/2</f>
        <v>0.28020230572058991</v>
      </c>
      <c r="T54" s="10"/>
      <c r="U54" s="10">
        <f>(V53+V55)/2</f>
        <v>0.2720019340570381</v>
      </c>
      <c r="V54" s="10"/>
      <c r="W54" s="10">
        <f>(X53+X55)/2</f>
        <v>0.26335786160246305</v>
      </c>
      <c r="X54" s="10"/>
      <c r="Y54" s="10">
        <f>(Z53+Z55)/2</f>
        <v>0.25421996245634526</v>
      </c>
      <c r="Z54" s="10"/>
      <c r="AA54" s="10">
        <f>(AB53+AB55)/2</f>
        <v>0.24452849770366625</v>
      </c>
      <c r="AB54" s="10"/>
      <c r="AC54" s="10">
        <f>(AD53+AD55)/2</f>
        <v>0.2342117057013415</v>
      </c>
      <c r="AD54" s="10"/>
      <c r="AE54" s="10">
        <f>(AF53+AF55)/2</f>
        <v>0.22318260313927807</v>
      </c>
      <c r="AF54" s="10"/>
      <c r="AG54" s="10">
        <f>(AH53+AH55)/2</f>
        <v>0.21133466772217188</v>
      </c>
      <c r="AH54" s="10"/>
      <c r="AI54" s="10">
        <f>(AJ53+AJ55)/2</f>
        <v>0.19853594288184717</v>
      </c>
      <c r="AJ54" s="10"/>
      <c r="AK54" s="10">
        <f>(AL53+AL55)/2</f>
        <v>0.1846209798079772</v>
      </c>
      <c r="AL54" s="10"/>
      <c r="AM54" s="10">
        <f>(AN53+AN55)/2</f>
        <v>0.16938005829552596</v>
      </c>
      <c r="AN54" s="10"/>
      <c r="AO54" s="10">
        <f>(AP53+AP55)/2</f>
        <v>0.1525458644825495</v>
      </c>
      <c r="AP54" s="10"/>
      <c r="AQ54" s="10">
        <f>(AR53+AR55)/2</f>
        <v>0.13378153717469815</v>
      </c>
      <c r="AR54" s="10"/>
      <c r="AS54" s="10">
        <f>(AT53+AT55)/2</f>
        <v>0.11269117064611503</v>
      </c>
      <c r="AT54" s="10"/>
      <c r="AU54" s="10">
        <f>(AV53+AV55)/2</f>
        <v>8.8957245897826887E-2</v>
      </c>
      <c r="AV54" s="10"/>
      <c r="AW54" s="10">
        <f>(AX53+AX55)/2</f>
        <v>6.3200088791749237E-2</v>
      </c>
      <c r="AX54" s="10"/>
      <c r="AY54" s="10">
        <f>(AZ53+AZ55)/2</f>
        <v>4.3388429752066138E-2</v>
      </c>
      <c r="AZ54" s="10"/>
      <c r="BA54" s="10">
        <f>1-1</f>
        <v>0</v>
      </c>
    </row>
    <row r="55" spans="1:53" x14ac:dyDescent="0.2">
      <c r="A55" s="10"/>
      <c r="B55" s="10">
        <f>(C54+C56)/2</f>
        <v>0.39703085179950764</v>
      </c>
      <c r="C55" s="10"/>
      <c r="D55" s="10">
        <f>(E54+E56)/2</f>
        <v>0.39189821583188339</v>
      </c>
      <c r="E55" s="10"/>
      <c r="F55" s="10">
        <f>(G54+G56)/2</f>
        <v>0.38654965299084443</v>
      </c>
      <c r="G55" s="10"/>
      <c r="H55" s="10">
        <f>(I54+I56)/2</f>
        <v>0.3809712528357162</v>
      </c>
      <c r="I55" s="10"/>
      <c r="J55" s="10">
        <f>(K54+K56)/2</f>
        <v>0.37514730195023438</v>
      </c>
      <c r="K55" s="10"/>
      <c r="L55" s="10">
        <f>(M54+M56)/2</f>
        <v>0.36905990525501758</v>
      </c>
      <c r="M55" s="10"/>
      <c r="N55" s="10">
        <f>(O54+O56)/2</f>
        <v>0.36268851422228465</v>
      </c>
      <c r="O55" s="10"/>
      <c r="P55" s="10">
        <f>(Q54+Q56)/2</f>
        <v>0.3560093371142391</v>
      </c>
      <c r="Q55" s="10"/>
      <c r="R55" s="10">
        <f>(S54+S56)/2</f>
        <v>0.34899459847938907</v>
      </c>
      <c r="S55" s="10"/>
      <c r="T55" s="10">
        <f>(U54+U56)/2</f>
        <v>0.34161160381286659</v>
      </c>
      <c r="U55" s="10"/>
      <c r="V55" s="10">
        <f>(W54+W56)/2</f>
        <v>0.33382154844148593</v>
      </c>
      <c r="W55" s="10"/>
      <c r="X55" s="10">
        <f>(Y54+Y56)/2</f>
        <v>0.32557798376901448</v>
      </c>
      <c r="Y55" s="10"/>
      <c r="Z55" s="10">
        <f>(AA54+AA56)/2</f>
        <v>0.31682481284082981</v>
      </c>
      <c r="AA55" s="10"/>
      <c r="AB55" s="10">
        <f>(AC54+AC56)/2</f>
        <v>0.3074936200078664</v>
      </c>
      <c r="AC55" s="10"/>
      <c r="AD55" s="10">
        <f>(AE54+AE56)/2</f>
        <v>0.29750002747861704</v>
      </c>
      <c r="AE55" s="10"/>
      <c r="AF55" s="10">
        <f>(AG54+AG56)/2</f>
        <v>0.28673858169810695</v>
      </c>
      <c r="AG55" s="10"/>
      <c r="AH55" s="10">
        <f>(AI54+AI56)/2</f>
        <v>0.27507534621883856</v>
      </c>
      <c r="AI55" s="10"/>
      <c r="AJ55" s="10">
        <f>(AK54+AK56)/2</f>
        <v>0.2623368091223312</v>
      </c>
      <c r="AK55" s="10"/>
      <c r="AL55" s="10">
        <f>(AM54+AM56)/2</f>
        <v>0.24829270224605604</v>
      </c>
      <c r="AM55" s="10"/>
      <c r="AN55" s="10">
        <f>(AO54+AO56)/2</f>
        <v>0.23262847240974965</v>
      </c>
      <c r="AO55" s="10"/>
      <c r="AP55" s="10">
        <f>(AQ54+AQ56)/2</f>
        <v>0.21489958033391063</v>
      </c>
      <c r="AQ55" s="10"/>
      <c r="AR55" s="10">
        <f>(AS54+AS56)/2</f>
        <v>0.19445296720243599</v>
      </c>
      <c r="AS55" s="10"/>
      <c r="AT55" s="10">
        <f>(AU54+AU56)/2</f>
        <v>0.17029193038484383</v>
      </c>
      <c r="AU55" s="10"/>
      <c r="AV55" s="10">
        <f>(AW54+AW56)/2</f>
        <v>0.1408908936807709</v>
      </c>
      <c r="AW55" s="10"/>
      <c r="AX55" s="10">
        <f>(AY54+AY56)/2</f>
        <v>0.10470596270746539</v>
      </c>
      <c r="AY55" s="10"/>
      <c r="AZ55" s="10">
        <f>(BA54+BA56)/2</f>
        <v>8.6776859504132275E-2</v>
      </c>
      <c r="BA55" s="10"/>
    </row>
    <row r="56" spans="1:53" x14ac:dyDescent="0.2">
      <c r="A56" s="10"/>
      <c r="B56" s="10"/>
      <c r="C56" s="10">
        <f>(D55+D57)/2</f>
        <v>0.46022996127649041</v>
      </c>
      <c r="D56" s="10"/>
      <c r="E56" s="10">
        <f>(F55+F57)/2</f>
        <v>0.45572777228149541</v>
      </c>
      <c r="F56" s="10"/>
      <c r="G56" s="10">
        <f>(H55+H57)/2</f>
        <v>0.45102528508483647</v>
      </c>
      <c r="H56" s="10"/>
      <c r="I56" s="10">
        <f>(J55+J57)/2</f>
        <v>0.44611025453403935</v>
      </c>
      <c r="J56" s="10"/>
      <c r="K56" s="10">
        <f>(L55+L57)/2</f>
        <v>0.44096888612631013</v>
      </c>
      <c r="L56" s="10"/>
      <c r="M56" s="10">
        <f>(N55+N57)/2</f>
        <v>0.43558547809417703</v>
      </c>
      <c r="N56" s="10"/>
      <c r="O56" s="10">
        <f>(P55+P57)/2</f>
        <v>0.4299419653670235</v>
      </c>
      <c r="P56" s="10"/>
      <c r="Q56" s="10">
        <f>(R55+R57)/2</f>
        <v>0.42401733720737084</v>
      </c>
      <c r="R56" s="10"/>
      <c r="S56" s="10">
        <f>(T55+T57)/2</f>
        <v>0.41778689123818824</v>
      </c>
      <c r="T56" s="10"/>
      <c r="U56" s="10">
        <f>(V55+V57)/2</f>
        <v>0.41122127356869503</v>
      </c>
      <c r="V56" s="10"/>
      <c r="W56" s="10">
        <f>(X55+X57)/2</f>
        <v>0.40428523528050875</v>
      </c>
      <c r="X56" s="10"/>
      <c r="Y56" s="10">
        <f>(Z55+Z57)/2</f>
        <v>0.3969360050816837</v>
      </c>
      <c r="Z56" s="10"/>
      <c r="AA56" s="10">
        <f>(AB55+AB57)/2</f>
        <v>0.38912112797799336</v>
      </c>
      <c r="AB56" s="10"/>
      <c r="AC56" s="10">
        <f>(AD55+AD57)/2</f>
        <v>0.38077553431439132</v>
      </c>
      <c r="AD56" s="10"/>
      <c r="AE56" s="10">
        <f>(AF55+AF57)/2</f>
        <v>0.37181745181795606</v>
      </c>
      <c r="AF56" s="10"/>
      <c r="AG56" s="10">
        <f>(AH55+AH57)/2</f>
        <v>0.362142495674042</v>
      </c>
      <c r="AH56" s="10"/>
      <c r="AI56" s="10">
        <f>(AJ55+AJ57)/2</f>
        <v>0.35161474955582994</v>
      </c>
      <c r="AJ56" s="10"/>
      <c r="AK56" s="10">
        <f>(AL55+AL57)/2</f>
        <v>0.34005263843668521</v>
      </c>
      <c r="AL56" s="10"/>
      <c r="AM56" s="10">
        <f>(AN55+AN57)/2</f>
        <v>0.32720534619658614</v>
      </c>
      <c r="AN56" s="10"/>
      <c r="AO56" s="10">
        <f>(AP55+AP57)/2</f>
        <v>0.31271108033694978</v>
      </c>
      <c r="AP56" s="10"/>
      <c r="AQ56" s="10">
        <f>(AR55+AR57)/2</f>
        <v>0.29601762349312311</v>
      </c>
      <c r="AR56" s="10"/>
      <c r="AS56" s="10">
        <f>(AT55+AT57)/2</f>
        <v>0.27621476375875692</v>
      </c>
      <c r="AT56" s="10"/>
      <c r="AU56" s="10">
        <f>(AV55+AV57)/2</f>
        <v>0.25162661487186078</v>
      </c>
      <c r="AV56" s="10"/>
      <c r="AW56" s="10">
        <f>(AX55+AX57)/2</f>
        <v>0.21858169856979254</v>
      </c>
      <c r="AX56" s="10"/>
      <c r="AY56" s="10">
        <f>(AZ55+AZ57)/2</f>
        <v>0.16602349566286465</v>
      </c>
      <c r="AZ56" s="10"/>
      <c r="BA56" s="10">
        <f>1-1/1.1^2</f>
        <v>0.17355371900826455</v>
      </c>
    </row>
    <row r="57" spans="1:53" x14ac:dyDescent="0.2">
      <c r="A57" s="10"/>
      <c r="B57" s="10"/>
      <c r="C57" s="10"/>
      <c r="D57" s="10">
        <f>(E56+E58)/2</f>
        <v>0.52856170672109748</v>
      </c>
      <c r="E57" s="10"/>
      <c r="F57" s="10">
        <f>(G56+G58)/2</f>
        <v>0.5249058915721464</v>
      </c>
      <c r="G57" s="10"/>
      <c r="H57" s="10">
        <f>(I56+I58)/2</f>
        <v>0.52107931733395674</v>
      </c>
      <c r="I57" s="10"/>
      <c r="J57" s="10">
        <f>(K56+K58)/2</f>
        <v>0.51707320711784432</v>
      </c>
      <c r="K57" s="10"/>
      <c r="L57" s="10">
        <f>(M56+M58)/2</f>
        <v>0.51287786699760263</v>
      </c>
      <c r="M57" s="10"/>
      <c r="N57" s="10">
        <f>(O56+O58)/2</f>
        <v>0.5084824419660694</v>
      </c>
      <c r="O57" s="10"/>
      <c r="P57" s="10">
        <f>(Q56+Q58)/2</f>
        <v>0.50387459361980791</v>
      </c>
      <c r="Q57" s="10"/>
      <c r="R57" s="10">
        <f>(S56+S58)/2</f>
        <v>0.4990400759353526</v>
      </c>
      <c r="S57" s="10"/>
      <c r="T57" s="10">
        <f>(U56+U58)/2</f>
        <v>0.49396217866350989</v>
      </c>
      <c r="U57" s="10"/>
      <c r="V57" s="10">
        <f>(W56+W58)/2</f>
        <v>0.48862099869590414</v>
      </c>
      <c r="W57" s="10"/>
      <c r="X57" s="10">
        <f>(Y56+Y58)/2</f>
        <v>0.48299248679200302</v>
      </c>
      <c r="Y57" s="10"/>
      <c r="Z57" s="10">
        <f>(AA56+AA58)/2</f>
        <v>0.47704719732253764</v>
      </c>
      <c r="AA57" s="10"/>
      <c r="AB57" s="10">
        <f>(AC56+AC58)/2</f>
        <v>0.47074863594812033</v>
      </c>
      <c r="AC57" s="10"/>
      <c r="AD57" s="10">
        <f>(AE56+AE58)/2</f>
        <v>0.4640510411501656</v>
      </c>
      <c r="AE57" s="10"/>
      <c r="AF57" s="10">
        <f>(AG56+AG58)/2</f>
        <v>0.45689632193780516</v>
      </c>
      <c r="AG57" s="10"/>
      <c r="AH57" s="10">
        <f>(AI56+AI58)/2</f>
        <v>0.44920964512924538</v>
      </c>
      <c r="AI57" s="10"/>
      <c r="AJ57" s="10">
        <f>(AK56+AK58)/2</f>
        <v>0.44089268998932862</v>
      </c>
      <c r="AK57" s="10"/>
      <c r="AL57" s="10">
        <f>(AM56+AM58)/2</f>
        <v>0.43181257462731432</v>
      </c>
      <c r="AM57" s="10"/>
      <c r="AN57" s="10">
        <f>(AO56+AO58)/2</f>
        <v>0.42178221998342258</v>
      </c>
      <c r="AO57" s="10"/>
      <c r="AP57" s="10">
        <f>(AQ56+AQ58)/2</f>
        <v>0.41052258033998895</v>
      </c>
      <c r="AQ57" s="10"/>
      <c r="AR57" s="10">
        <f>(AS56+AS58)/2</f>
        <v>0.39758227978381022</v>
      </c>
      <c r="AS57" s="10"/>
      <c r="AT57" s="10">
        <f>(AU56+AU58)/2</f>
        <v>0.38213759713267004</v>
      </c>
      <c r="AU57" s="10"/>
      <c r="AV57" s="10">
        <f>(AW56+AW58)/2</f>
        <v>0.36236233606295065</v>
      </c>
      <c r="AW57" s="10"/>
      <c r="AX57" s="10">
        <f>(AY56+AY58)/2</f>
        <v>0.33245743443211967</v>
      </c>
      <c r="AY57" s="10"/>
      <c r="AZ57" s="10">
        <f>(BA56+BA58)/2</f>
        <v>0.24527013182159701</v>
      </c>
      <c r="BA57" s="10"/>
    </row>
    <row r="58" spans="1:53" x14ac:dyDescent="0.2">
      <c r="A58" s="10"/>
      <c r="B58" s="10"/>
      <c r="C58" s="10"/>
      <c r="D58" s="10"/>
      <c r="E58" s="10">
        <f>(F57+F59)/2</f>
        <v>0.60139564116069955</v>
      </c>
      <c r="F58" s="10"/>
      <c r="G58" s="10">
        <f>(H57+H59)/2</f>
        <v>0.59878649805945638</v>
      </c>
      <c r="H58" s="10"/>
      <c r="I58" s="10">
        <f>(J57+J59)/2</f>
        <v>0.59604838013387407</v>
      </c>
      <c r="J58" s="10"/>
      <c r="K58" s="10">
        <f>(L57+L59)/2</f>
        <v>0.59317752810937863</v>
      </c>
      <c r="L58" s="10"/>
      <c r="M58" s="10">
        <f>(N57+N59)/2</f>
        <v>0.59017025590102823</v>
      </c>
      <c r="N58" s="10"/>
      <c r="O58" s="10">
        <f>(P57+P59)/2</f>
        <v>0.58702291856511524</v>
      </c>
      <c r="P58" s="10"/>
      <c r="Q58" s="10">
        <f>(R57+R59)/2</f>
        <v>0.58373185003224504</v>
      </c>
      <c r="R58" s="10"/>
      <c r="S58" s="10">
        <f>(T57+T59)/2</f>
        <v>0.58029326063251696</v>
      </c>
      <c r="T58" s="10"/>
      <c r="U58" s="10">
        <f>(V57+V59)/2</f>
        <v>0.57670308375832469</v>
      </c>
      <c r="V58" s="10"/>
      <c r="W58" s="10">
        <f>(X57+X59)/2</f>
        <v>0.57295676211129953</v>
      </c>
      <c r="X58" s="10"/>
      <c r="Y58" s="10">
        <f>(Z57+Z59)/2</f>
        <v>0.56904896850232234</v>
      </c>
      <c r="Z58" s="10"/>
      <c r="AA58" s="10">
        <f>(AB57+AB59)/2</f>
        <v>0.56497326666708192</v>
      </c>
      <c r="AB58" s="10"/>
      <c r="AC58" s="10">
        <f>(AD57+AD59)/2</f>
        <v>0.5607217375818494</v>
      </c>
      <c r="AD58" s="10"/>
      <c r="AE58" s="10">
        <f>(AF57+AF59)/2</f>
        <v>0.5562846304823752</v>
      </c>
      <c r="AF58" s="10"/>
      <c r="AG58" s="10">
        <f>(AH57+AH59)/2</f>
        <v>0.55165014820156832</v>
      </c>
      <c r="AH58" s="10"/>
      <c r="AI58" s="10">
        <f>(AJ57+AJ59)/2</f>
        <v>0.54680454070266082</v>
      </c>
      <c r="AJ58" s="10"/>
      <c r="AK58" s="10">
        <f>(AL57+AL59)/2</f>
        <v>0.54173274154197204</v>
      </c>
      <c r="AL58" s="10"/>
      <c r="AM58" s="10">
        <f>(AN57+AN59)/2</f>
        <v>0.53641980305804249</v>
      </c>
      <c r="AN58" s="10"/>
      <c r="AO58" s="10">
        <f>(AP57+AP59)/2</f>
        <v>0.53085335962989544</v>
      </c>
      <c r="AP58" s="10"/>
      <c r="AQ58" s="10">
        <f>(AR57+AR59)/2</f>
        <v>0.5250275371868548</v>
      </c>
      <c r="AR58" s="10"/>
      <c r="AS58" s="10">
        <f>(AT57+AT59)/2</f>
        <v>0.51894979580886358</v>
      </c>
      <c r="AT58" s="10"/>
      <c r="AU58" s="10">
        <f>(AV57+AV59)/2</f>
        <v>0.5126485793934793</v>
      </c>
      <c r="AV58" s="10"/>
      <c r="AW58" s="10">
        <f>(AX57+AX59)/2</f>
        <v>0.50614297355610871</v>
      </c>
      <c r="AX58" s="10"/>
      <c r="AY58" s="10">
        <f>(AZ57+AZ59)/2</f>
        <v>0.49889137320137467</v>
      </c>
      <c r="AZ58" s="10"/>
      <c r="BA58" s="10">
        <f>1-1/1.1^4</f>
        <v>0.31698654463492948</v>
      </c>
    </row>
    <row r="59" spans="1:53" x14ac:dyDescent="0.2">
      <c r="A59" s="10"/>
      <c r="B59" s="10"/>
      <c r="C59" s="10"/>
      <c r="D59" s="10"/>
      <c r="E59" s="10"/>
      <c r="F59" s="10">
        <f>(G58+G60)/2</f>
        <v>0.6778853907492528</v>
      </c>
      <c r="G59" s="10"/>
      <c r="H59" s="10">
        <f>(I58+I60)/2</f>
        <v>0.67649367878495603</v>
      </c>
      <c r="I59" s="10"/>
      <c r="J59" s="10">
        <f>(K58+K60)/2</f>
        <v>0.67502355314990392</v>
      </c>
      <c r="K59" s="10"/>
      <c r="L59" s="10">
        <f>(M58+M60)/2</f>
        <v>0.67347718922115463</v>
      </c>
      <c r="M59" s="10"/>
      <c r="N59" s="10">
        <f>(O58+O60)/2</f>
        <v>0.67185806983598695</v>
      </c>
      <c r="O59" s="10"/>
      <c r="P59" s="10">
        <f>(Q58+Q60)/2</f>
        <v>0.67017124351042257</v>
      </c>
      <c r="Q59" s="10"/>
      <c r="R59" s="10">
        <f>(S58+S60)/2</f>
        <v>0.66842362412913747</v>
      </c>
      <c r="S59" s="10"/>
      <c r="T59" s="10">
        <f>(U58+U60)/2</f>
        <v>0.66662434260152403</v>
      </c>
      <c r="U59" s="10"/>
      <c r="V59" s="10">
        <f>(W58+W60)/2</f>
        <v>0.66478516882074534</v>
      </c>
      <c r="W59" s="10"/>
      <c r="X59" s="10">
        <f>(Y58+Y60)/2</f>
        <v>0.66292103743059605</v>
      </c>
      <c r="Y59" s="10"/>
      <c r="Z59" s="10">
        <f>(AA58+AA60)/2</f>
        <v>0.66105073968210704</v>
      </c>
      <c r="AA59" s="10"/>
      <c r="AB59" s="10">
        <f>(AC58+AC60)/2</f>
        <v>0.6591978973860434</v>
      </c>
      <c r="AC59" s="10"/>
      <c r="AD59" s="10">
        <f>(AE58+AE60)/2</f>
        <v>0.6573924340135332</v>
      </c>
      <c r="AE59" s="10"/>
      <c r="AF59" s="10">
        <f>(AG58+AG60)/2</f>
        <v>0.65567293902694523</v>
      </c>
      <c r="AG59" s="10"/>
      <c r="AH59" s="10">
        <f>(AI58+AI60)/2</f>
        <v>0.65409065127389132</v>
      </c>
      <c r="AI59" s="10"/>
      <c r="AJ59" s="10">
        <f>(AK58+AK60)/2</f>
        <v>0.65271639141599302</v>
      </c>
      <c r="AK59" s="10"/>
      <c r="AL59" s="10">
        <f>(AM58+AM60)/2</f>
        <v>0.65165290845662982</v>
      </c>
      <c r="AM59" s="10"/>
      <c r="AN59" s="10">
        <f>(AO58+AO60)/2</f>
        <v>0.65105738613266229</v>
      </c>
      <c r="AO59" s="10"/>
      <c r="AP59" s="10">
        <f>(AQ58+AQ60)/2</f>
        <v>0.65118413891980187</v>
      </c>
      <c r="AQ59" s="10"/>
      <c r="AR59" s="10">
        <f>(AS58+AS60)/2</f>
        <v>0.65247279458989937</v>
      </c>
      <c r="AS59" s="10"/>
      <c r="AT59" s="10">
        <f>(AU58+AU60)/2</f>
        <v>0.65576199448505723</v>
      </c>
      <c r="AU59" s="10"/>
      <c r="AV59" s="10">
        <f>(AW58+AW60)/2</f>
        <v>0.66293482272400794</v>
      </c>
      <c r="AW59" s="10"/>
      <c r="AX59" s="10">
        <f>(AY58+AY60)/2</f>
        <v>0.67982851268009781</v>
      </c>
      <c r="AY59" s="10"/>
      <c r="AZ59" s="10">
        <f>(BA58+BA60)</f>
        <v>0.75251261458115226</v>
      </c>
      <c r="BA59" s="10"/>
    </row>
    <row r="60" spans="1:53" x14ac:dyDescent="0.2">
      <c r="A60" s="10"/>
      <c r="B60" s="10"/>
      <c r="C60" s="10"/>
      <c r="D60" s="10"/>
      <c r="E60" s="10"/>
      <c r="F60" s="10"/>
      <c r="G60" s="10">
        <f>(H59+H61)/2</f>
        <v>0.75698428343904911</v>
      </c>
      <c r="H60" s="10"/>
      <c r="I60" s="10">
        <f>(J59+J61)/2</f>
        <v>0.756938977436038</v>
      </c>
      <c r="J60" s="10"/>
      <c r="K60" s="10">
        <f>(L59+L61)/2</f>
        <v>0.75686957819042922</v>
      </c>
      <c r="L60" s="10"/>
      <c r="M60" s="10">
        <f>(N59+N61)/2</f>
        <v>0.75678412254128102</v>
      </c>
      <c r="N60" s="10"/>
      <c r="O60" s="10">
        <f>(P59+P61)/2</f>
        <v>0.75669322110685866</v>
      </c>
      <c r="P60" s="10"/>
      <c r="Q60" s="10">
        <f>(R59+R61)/2</f>
        <v>0.7566106369886002</v>
      </c>
      <c r="R60" s="10"/>
      <c r="S60" s="10">
        <f>(T59+T61)/2</f>
        <v>0.75655398762575787</v>
      </c>
      <c r="T60" s="10"/>
      <c r="U60" s="10">
        <f>(V59+V61)/2</f>
        <v>0.75654560144472338</v>
      </c>
      <c r="V60" s="10"/>
      <c r="W60" s="10">
        <f>(X59+X61)/2</f>
        <v>0.75661357553019104</v>
      </c>
      <c r="X60" s="10"/>
      <c r="Y60" s="10">
        <f>(Z59+Z61)/2</f>
        <v>0.75679310635886976</v>
      </c>
      <c r="Z60" s="10"/>
      <c r="AA60" s="10">
        <f>(AB59+AB61)/2</f>
        <v>0.75712821269713215</v>
      </c>
      <c r="AB60" s="10"/>
      <c r="AC60" s="10">
        <f>(AD59+AD61)/2</f>
        <v>0.75767405719023739</v>
      </c>
      <c r="AD60" s="10"/>
      <c r="AE60" s="10">
        <f>(AF59+AF61)/2</f>
        <v>0.7585002375446912</v>
      </c>
      <c r="AF60" s="10"/>
      <c r="AG60" s="10">
        <f>(AH59+AH61)/2</f>
        <v>0.75969572985232214</v>
      </c>
      <c r="AH60" s="10"/>
      <c r="AI60" s="10">
        <f>(AJ59+AJ61)/2</f>
        <v>0.76137676184512182</v>
      </c>
      <c r="AJ60" s="10"/>
      <c r="AK60" s="10">
        <f>(AL59+AL61)/2</f>
        <v>0.7637000412900139</v>
      </c>
      <c r="AL60" s="10"/>
      <c r="AM60" s="10">
        <f>(AN59+AN61)/2</f>
        <v>0.76688601385521715</v>
      </c>
      <c r="AN60" s="10"/>
      <c r="AO60" s="10">
        <f>(AP59+AP61)/2</f>
        <v>0.77126141263542902</v>
      </c>
      <c r="AP60" s="10"/>
      <c r="AQ60" s="10">
        <f>(AR59+AR61)/2</f>
        <v>0.77734074065274883</v>
      </c>
      <c r="AR60" s="10"/>
      <c r="AS60" s="10">
        <f>(AT59+AT61)/2</f>
        <v>0.78599579337093528</v>
      </c>
      <c r="AT60" s="10"/>
      <c r="AU60" s="10">
        <f>(AV59+AV61)/2</f>
        <v>0.79887540957663516</v>
      </c>
      <c r="AV60" s="10"/>
      <c r="AW60" s="10">
        <f>(AX59+AX61)/2</f>
        <v>0.81972667189190729</v>
      </c>
      <c r="AX60" s="10"/>
      <c r="AY60" s="10">
        <f>(AZ59+AZ61)/2</f>
        <v>0.86076565215882095</v>
      </c>
      <c r="AZ60" s="10"/>
      <c r="BA60" s="10">
        <f>1-1/1.1^6</f>
        <v>0.43552606994622278</v>
      </c>
    </row>
    <row r="61" spans="1:53" x14ac:dyDescent="0.2">
      <c r="A61" s="10"/>
      <c r="B61" s="10"/>
      <c r="C61" s="10"/>
      <c r="D61" s="10"/>
      <c r="E61" s="10"/>
      <c r="F61" s="10"/>
      <c r="G61" s="10"/>
      <c r="H61" s="10">
        <f>(I60+I62)/2</f>
        <v>0.83747488809314219</v>
      </c>
      <c r="I61" s="10"/>
      <c r="J61" s="10">
        <f>(K60+K62)/2</f>
        <v>0.83885440172217196</v>
      </c>
      <c r="K61" s="10"/>
      <c r="L61" s="10">
        <f>(M60+M62)/2</f>
        <v>0.8402619671597038</v>
      </c>
      <c r="M61" s="10"/>
      <c r="N61" s="10">
        <f>(O60+O62)/2</f>
        <v>0.84171017524657499</v>
      </c>
      <c r="O61" s="10"/>
      <c r="P61" s="10">
        <f>(Q60+Q62)/2</f>
        <v>0.84321519870329475</v>
      </c>
      <c r="Q61" s="10"/>
      <c r="R61" s="10">
        <f>(S60+S62)/2</f>
        <v>0.84479764984806294</v>
      </c>
      <c r="S61" s="10"/>
      <c r="T61" s="10">
        <f>(U60+U62)/2</f>
        <v>0.8464836326499916</v>
      </c>
      <c r="U61" s="10"/>
      <c r="V61" s="10">
        <f>(W60+W62)/2</f>
        <v>0.84830603406870142</v>
      </c>
      <c r="W61" s="10"/>
      <c r="X61" s="10">
        <f>(Y60+Y62)/2</f>
        <v>0.85030611362978592</v>
      </c>
      <c r="Y61" s="10"/>
      <c r="Z61" s="10">
        <f>(AA60+AA62)/2</f>
        <v>0.85253547303563249</v>
      </c>
      <c r="AA61" s="10"/>
      <c r="AB61" s="10">
        <f>(AC60+AC62)/2</f>
        <v>0.8550585280082208</v>
      </c>
      <c r="AC61" s="10"/>
      <c r="AD61" s="10">
        <f>(AE60+AE62)/2</f>
        <v>0.85795568036694148</v>
      </c>
      <c r="AE61" s="10"/>
      <c r="AF61" s="10">
        <f>(AG60+AG62)/2</f>
        <v>0.86132753606243728</v>
      </c>
      <c r="AG61" s="10"/>
      <c r="AH61" s="10">
        <f>(AI60+AI62)/2</f>
        <v>0.86530080843075285</v>
      </c>
      <c r="AI61" s="10"/>
      <c r="AJ61" s="10">
        <f>(AK60+AK62)/2</f>
        <v>0.87003713227425061</v>
      </c>
      <c r="AK61" s="10"/>
      <c r="AL61" s="10">
        <f>(AM60+AM62)/2</f>
        <v>0.87574717412339809</v>
      </c>
      <c r="AM61" s="10"/>
      <c r="AN61" s="10">
        <f>(AO60+AO62)/2</f>
        <v>0.88271464157777202</v>
      </c>
      <c r="AO61" s="10"/>
      <c r="AP61" s="10">
        <f>(AQ60+AQ62)/2</f>
        <v>0.89133868635105618</v>
      </c>
      <c r="AQ61" s="10"/>
      <c r="AR61" s="10">
        <f>(AS60+AS62)/2</f>
        <v>0.90220868671559828</v>
      </c>
      <c r="AS61" s="10"/>
      <c r="AT61" s="10">
        <f>(AU60+AU62)/2</f>
        <v>0.91622959225681333</v>
      </c>
      <c r="AU61" s="10"/>
      <c r="AV61" s="10">
        <f>(AW60+AW62)/2</f>
        <v>0.93481599642926239</v>
      </c>
      <c r="AW61" s="10"/>
      <c r="AX61" s="10">
        <f>(AY60+AY62)/2</f>
        <v>0.95962483110371677</v>
      </c>
      <c r="AY61" s="10"/>
      <c r="AZ61" s="10">
        <f>(BA60+BA62)</f>
        <v>0.96901868973648964</v>
      </c>
      <c r="BA61" s="10"/>
    </row>
    <row r="62" spans="1:53" x14ac:dyDescent="0.2">
      <c r="A62" s="10"/>
      <c r="B62" s="10"/>
      <c r="C62" s="10"/>
      <c r="D62" s="10"/>
      <c r="E62" s="10"/>
      <c r="F62" s="10"/>
      <c r="G62" s="10"/>
      <c r="H62" s="10"/>
      <c r="I62" s="10">
        <f>(J61+J63)/2</f>
        <v>0.91801079875024649</v>
      </c>
      <c r="J62" s="10"/>
      <c r="K62" s="10">
        <f>(L61+L63)/2</f>
        <v>0.92083922525391482</v>
      </c>
      <c r="L62" s="10"/>
      <c r="M62" s="10">
        <f>(N61+N63)/2</f>
        <v>0.92373981177812658</v>
      </c>
      <c r="N62" s="10"/>
      <c r="O62" s="10">
        <f>(P61+P63)/2</f>
        <v>0.92672712938629143</v>
      </c>
      <c r="P62" s="10"/>
      <c r="Q62" s="10">
        <f>(R61+R63)/2</f>
        <v>0.92981976041798942</v>
      </c>
      <c r="R62" s="10"/>
      <c r="S62" s="10">
        <f>(T61+T63)/2</f>
        <v>0.93304131207036789</v>
      </c>
      <c r="T62" s="10"/>
      <c r="U62" s="10">
        <f>(V61+V63)/2</f>
        <v>0.93642166385525993</v>
      </c>
      <c r="V62" s="10"/>
      <c r="W62" s="10">
        <f>(X61+X63)/2</f>
        <v>0.9399984926072118</v>
      </c>
      <c r="X62" s="10"/>
      <c r="Y62" s="10">
        <f>(Z61+Z63)/2</f>
        <v>0.94381912090070208</v>
      </c>
      <c r="Z62" s="10"/>
      <c r="AA62" s="10">
        <f>(AB61+AB63)/2</f>
        <v>0.94794273337413282</v>
      </c>
      <c r="AB62" s="10"/>
      <c r="AC62" s="10">
        <f>(AD61+AD63)/2</f>
        <v>0.95244299882620409</v>
      </c>
      <c r="AD62" s="10"/>
      <c r="AE62" s="10">
        <f>(AF61+AF63)/2</f>
        <v>0.95741112318919175</v>
      </c>
      <c r="AF62" s="10"/>
      <c r="AG62" s="10">
        <f>(AH61+AH63)/2</f>
        <v>0.96295934227255242</v>
      </c>
      <c r="AH62" s="10"/>
      <c r="AI62" s="10">
        <f>(AJ61+AJ63)/2</f>
        <v>0.96922485501638389</v>
      </c>
      <c r="AJ62" s="10"/>
      <c r="AK62" s="10">
        <f>(AL61+AL63)/2</f>
        <v>0.97637422325848733</v>
      </c>
      <c r="AL62" s="10"/>
      <c r="AM62" s="10">
        <f>(AN61+AN63)/2</f>
        <v>0.98460833439157902</v>
      </c>
      <c r="AN62" s="10"/>
      <c r="AO62" s="10">
        <f>(AP61+AP63)/2</f>
        <v>0.9941678705201149</v>
      </c>
      <c r="AP62" s="10"/>
      <c r="AQ62" s="10">
        <f>(AR61+AR63)/2</f>
        <v>1.0053366320493635</v>
      </c>
      <c r="AR62" s="10"/>
      <c r="AS62" s="10">
        <f>(AT61+AT63)/2</f>
        <v>1.0184215800602614</v>
      </c>
      <c r="AT62" s="10"/>
      <c r="AU62" s="10">
        <f>(AV61+AV63)/2</f>
        <v>1.0335837749369916</v>
      </c>
      <c r="AV62" s="10"/>
      <c r="AW62" s="10">
        <f>(AX61+AX63)/2</f>
        <v>1.0499053209666176</v>
      </c>
      <c r="AX62" s="10"/>
      <c r="AY62" s="10">
        <f>(AZ61+AZ63)/2</f>
        <v>1.0584840100486126</v>
      </c>
      <c r="AZ62" s="10"/>
      <c r="BA62" s="10">
        <f>1-1/1.1^8</f>
        <v>0.53349261979026685</v>
      </c>
    </row>
    <row r="63" spans="1:53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>
        <f>(K62+K64)/2</f>
        <v>0.99716719577832102</v>
      </c>
      <c r="K63" s="10"/>
      <c r="L63" s="10">
        <f>(M62+M64)/2</f>
        <v>1.0014164833481258</v>
      </c>
      <c r="M63" s="10"/>
      <c r="N63" s="10">
        <f>(O62+O64)/2</f>
        <v>1.0057694483096782</v>
      </c>
      <c r="O63" s="10"/>
      <c r="P63" s="10">
        <f>(Q62+Q64)/2</f>
        <v>1.0102390600692881</v>
      </c>
      <c r="Q63" s="10"/>
      <c r="R63" s="10">
        <f>(S62+S64)/2</f>
        <v>1.0148418709879159</v>
      </c>
      <c r="S63" s="10"/>
      <c r="T63" s="10">
        <f>(U62+U64)/2</f>
        <v>1.0195989914907442</v>
      </c>
      <c r="U63" s="10"/>
      <c r="V63" s="10">
        <f>(W62+W64)/2</f>
        <v>1.0245372936418184</v>
      </c>
      <c r="W63" s="10"/>
      <c r="X63" s="10">
        <f>(Y62+Y64)/2</f>
        <v>1.0296908715846378</v>
      </c>
      <c r="Y63" s="10"/>
      <c r="Z63" s="10">
        <f>(AA62+AA64)/2</f>
        <v>1.0351027687657717</v>
      </c>
      <c r="AA63" s="10"/>
      <c r="AB63" s="10">
        <f>(AC62+AC64)/2</f>
        <v>1.0408269387400448</v>
      </c>
      <c r="AC63" s="10"/>
      <c r="AD63" s="10">
        <f>(AE62+AE64)/2</f>
        <v>1.0469303172854667</v>
      </c>
      <c r="AE63" s="10"/>
      <c r="AF63" s="10">
        <f>(AG62+AG64)/2</f>
        <v>1.0534947103159462</v>
      </c>
      <c r="AG63" s="10"/>
      <c r="AH63" s="10">
        <f>(AI62+AI64)/2</f>
        <v>1.0606178761143519</v>
      </c>
      <c r="AI63" s="10"/>
      <c r="AJ63" s="10">
        <f>(AK62+AK64)/2</f>
        <v>1.0684125777585172</v>
      </c>
      <c r="AK63" s="10"/>
      <c r="AL63" s="10">
        <f>(AM62+AM64)/2</f>
        <v>1.0770012723935767</v>
      </c>
      <c r="AM63" s="10"/>
      <c r="AN63" s="10">
        <f>(AO62+AO64)/2</f>
        <v>1.086502027205386</v>
      </c>
      <c r="AO63" s="10"/>
      <c r="AP63" s="10">
        <f>(AQ62+AQ64)/2</f>
        <v>1.0969970546891736</v>
      </c>
      <c r="AQ63" s="10"/>
      <c r="AR63" s="10">
        <f>(AS62+AS64)/2</f>
        <v>1.1084645773831288</v>
      </c>
      <c r="AS63" s="10"/>
      <c r="AT63" s="10">
        <f>(AU62+AU64)/2</f>
        <v>1.1206135678637095</v>
      </c>
      <c r="AU63" s="10"/>
      <c r="AV63" s="10">
        <f>(AW62+AW64)/2</f>
        <v>1.132351553444721</v>
      </c>
      <c r="AW63" s="10"/>
      <c r="AX63" s="10">
        <f>(AY62+AY64)/2</f>
        <v>1.1401858108295182</v>
      </c>
      <c r="AY63" s="10"/>
      <c r="AZ63" s="10">
        <f>(BA62+BA64)</f>
        <v>1.1479493303607353</v>
      </c>
      <c r="BA63" s="10"/>
    </row>
    <row r="64" spans="1:53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>
        <f>(L63+L65)/2</f>
        <v>1.0734951663027272</v>
      </c>
      <c r="L64" s="10"/>
      <c r="M64" s="10">
        <f>(N63+N65)/2</f>
        <v>1.0790931549181249</v>
      </c>
      <c r="N64" s="10"/>
      <c r="O64" s="10">
        <f>(P63+P65)/2</f>
        <v>1.0848117672330648</v>
      </c>
      <c r="P64" s="10"/>
      <c r="Q64" s="10">
        <f>(R63+R65)/2</f>
        <v>1.090658359720587</v>
      </c>
      <c r="R64" s="10"/>
      <c r="S64" s="10">
        <f>(T63+T65)/2</f>
        <v>1.096642429905464</v>
      </c>
      <c r="T64" s="10"/>
      <c r="U64" s="10">
        <f>(V63+V65)/2</f>
        <v>1.1027763191262285</v>
      </c>
      <c r="V64" s="10"/>
      <c r="W64" s="10">
        <f>(X63+X65)/2</f>
        <v>1.1090760946764253</v>
      </c>
      <c r="X64" s="10"/>
      <c r="Y64" s="10">
        <f>(Z63+Z65)/2</f>
        <v>1.1155626222685737</v>
      </c>
      <c r="Z64" s="10"/>
      <c r="AA64" s="10">
        <f>(AB63+AB65)/2</f>
        <v>1.1222628041574108</v>
      </c>
      <c r="AB64" s="10"/>
      <c r="AC64" s="10">
        <f>(AD63+AD65)/2</f>
        <v>1.1292108786538855</v>
      </c>
      <c r="AD64" s="10"/>
      <c r="AE64" s="10">
        <f>(AF63+AF65)/2</f>
        <v>1.1364495113817417</v>
      </c>
      <c r="AF64" s="10"/>
      <c r="AG64" s="10">
        <f>(AH63+AH65)/2</f>
        <v>1.1440300783593398</v>
      </c>
      <c r="AH64" s="10"/>
      <c r="AI64" s="10">
        <f>(AJ63+AJ65)/2</f>
        <v>1.1520108972123198</v>
      </c>
      <c r="AJ64" s="10"/>
      <c r="AK64" s="10">
        <f>(AL63+AL65)/2</f>
        <v>1.160450932258547</v>
      </c>
      <c r="AL64" s="10"/>
      <c r="AM64" s="10">
        <f>(AN63+AN65)/2</f>
        <v>1.1693942103955743</v>
      </c>
      <c r="AN64" s="10"/>
      <c r="AO64" s="10">
        <f>(AP63+AP65)/2</f>
        <v>1.1788361838906571</v>
      </c>
      <c r="AP64" s="10"/>
      <c r="AQ64" s="10">
        <f>(AR63+AR65)/2</f>
        <v>1.1886574773289835</v>
      </c>
      <c r="AR64" s="10"/>
      <c r="AS64" s="10">
        <f>(AT63+AT65)/2</f>
        <v>1.1985075747059961</v>
      </c>
      <c r="AT64" s="10"/>
      <c r="AU64" s="10">
        <f>(AV63+AV65)/2</f>
        <v>1.2076433607904271</v>
      </c>
      <c r="AV64" s="10"/>
      <c r="AW64" s="10">
        <f>(AX63+AX65)/2</f>
        <v>1.2147977859228245</v>
      </c>
      <c r="AX64" s="10"/>
      <c r="AY64" s="10">
        <f>(AZ63+AZ65)/2</f>
        <v>1.2218876116104238</v>
      </c>
      <c r="AZ64" s="10"/>
      <c r="BA64" s="10">
        <f>1-1/1.1^10</f>
        <v>0.61445671057046858</v>
      </c>
    </row>
    <row r="65" spans="1:53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>
        <f>(M64+M66)/2</f>
        <v>1.1455738492573286</v>
      </c>
      <c r="M65" s="10"/>
      <c r="N65" s="10">
        <f>(O64+O66)/2</f>
        <v>1.1524168615265713</v>
      </c>
      <c r="O65" s="10"/>
      <c r="P65" s="10">
        <f>(Q64+Q66)/2</f>
        <v>1.1593844743968416</v>
      </c>
      <c r="Q65" s="10"/>
      <c r="R65" s="10">
        <f>(S64+S66)/2</f>
        <v>1.1664748484532583</v>
      </c>
      <c r="S65" s="10"/>
      <c r="T65" s="10">
        <f>(U64+U66)/2</f>
        <v>1.1736858683201838</v>
      </c>
      <c r="U65" s="10"/>
      <c r="V65" s="10">
        <f>(W64+W66)/2</f>
        <v>1.1810153446106386</v>
      </c>
      <c r="W65" s="10"/>
      <c r="X65" s="10">
        <f>(Y64+Y66)/2</f>
        <v>1.1884613177682131</v>
      </c>
      <c r="Y65" s="10"/>
      <c r="Z65" s="10">
        <f>(AA64+AA66)/2</f>
        <v>1.1960224757713758</v>
      </c>
      <c r="AA65" s="10"/>
      <c r="AB65" s="10">
        <f>(AC64+AC66)/2</f>
        <v>1.2036986695747767</v>
      </c>
      <c r="AC65" s="10"/>
      <c r="AD65" s="10">
        <f>(AE64+AE66)/2</f>
        <v>1.2114914400223042</v>
      </c>
      <c r="AE65" s="10"/>
      <c r="AF65" s="10">
        <f>(AG64+AG66)/2</f>
        <v>1.2194043124475369</v>
      </c>
      <c r="AG65" s="10"/>
      <c r="AH65" s="10">
        <f>(AI64+AI66)/2</f>
        <v>1.2274422806043279</v>
      </c>
      <c r="AI65" s="10"/>
      <c r="AJ65" s="10">
        <f>(AK64+AK66)/2</f>
        <v>1.2356092166661221</v>
      </c>
      <c r="AK65" s="10"/>
      <c r="AL65" s="10">
        <f>(AM64+AM66)/2</f>
        <v>1.2439005921235173</v>
      </c>
      <c r="AM65" s="10"/>
      <c r="AN65" s="10">
        <f>(AO64+AO66)/2</f>
        <v>1.2522863935857627</v>
      </c>
      <c r="AO65" s="10"/>
      <c r="AP65" s="10">
        <f>(AQ64+AQ66)/2</f>
        <v>1.2606753130921406</v>
      </c>
      <c r="AQ65" s="10"/>
      <c r="AR65" s="10">
        <f>(AS64+AS66)/2</f>
        <v>1.2688503772748381</v>
      </c>
      <c r="AS65" s="10"/>
      <c r="AT65" s="10">
        <f>(AU64+AU66)/2</f>
        <v>1.2764015815482828</v>
      </c>
      <c r="AU65" s="10"/>
      <c r="AV65" s="10">
        <f>(AW64+AW66)/2</f>
        <v>1.2829351681361332</v>
      </c>
      <c r="AW65" s="10"/>
      <c r="AX65" s="10">
        <f>(AY64+AY66)/2</f>
        <v>1.2894097610161308</v>
      </c>
      <c r="AY65" s="10"/>
      <c r="AZ65" s="10">
        <f>(BA64+BA66)</f>
        <v>1.2958258928601121</v>
      </c>
      <c r="BA65" s="10"/>
    </row>
    <row r="66" spans="1:53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>
        <f>(N65+N67)/2</f>
        <v>1.2120545435965324</v>
      </c>
      <c r="N66" s="10"/>
      <c r="O66" s="10">
        <f>(P65+P67)/2</f>
        <v>1.2200219558200778</v>
      </c>
      <c r="P66" s="10"/>
      <c r="Q66" s="10">
        <f>(R65+R67)/2</f>
        <v>1.2281105890730963</v>
      </c>
      <c r="R66" s="10"/>
      <c r="S66" s="10">
        <f>(T65+T67)/2</f>
        <v>1.2363072670010524</v>
      </c>
      <c r="T66" s="10"/>
      <c r="U66" s="10">
        <f>(V65+V67)/2</f>
        <v>1.2445954175141392</v>
      </c>
      <c r="V66" s="10"/>
      <c r="W66" s="10">
        <f>(X65+X67)/2</f>
        <v>1.2529545945448517</v>
      </c>
      <c r="X66" s="10"/>
      <c r="Y66" s="10">
        <f>(Z65+Z67)/2</f>
        <v>1.2613600132678524</v>
      </c>
      <c r="Z66" s="10"/>
      <c r="AA66" s="10">
        <f>(AB65+AB67)/2</f>
        <v>1.2697821473853408</v>
      </c>
      <c r="AB66" s="10"/>
      <c r="AC66" s="10">
        <f>(AD65+AD67)/2</f>
        <v>1.2781864604956676</v>
      </c>
      <c r="AD66" s="10"/>
      <c r="AE66" s="10">
        <f>(AF65+AF67)/2</f>
        <v>1.2865333686628668</v>
      </c>
      <c r="AF66" s="10"/>
      <c r="AG66" s="10">
        <f>(AH65+AH67)/2</f>
        <v>1.294778546535734</v>
      </c>
      <c r="AH66" s="10"/>
      <c r="AI66" s="10">
        <f>(AJ65+AJ67)/2</f>
        <v>1.3028736639963361</v>
      </c>
      <c r="AJ66" s="10"/>
      <c r="AK66" s="10">
        <f>(AL65+AL67)/2</f>
        <v>1.310767501073697</v>
      </c>
      <c r="AL66" s="10"/>
      <c r="AM66" s="10">
        <f>(AN65+AN67)/2</f>
        <v>1.3184069738514603</v>
      </c>
      <c r="AN66" s="10"/>
      <c r="AO66" s="10">
        <f>(AP65+AP67)/2</f>
        <v>1.3257366032808682</v>
      </c>
      <c r="AP66" s="10"/>
      <c r="AQ66" s="10">
        <f>(AR65+AR67)/2</f>
        <v>1.3326931488552975</v>
      </c>
      <c r="AR66" s="10"/>
      <c r="AS66" s="10">
        <f>(AT65+AT67)/2</f>
        <v>1.3391931798436798</v>
      </c>
      <c r="AT66" s="10"/>
      <c r="AU66" s="10">
        <f>(AV65+AV67)/2</f>
        <v>1.3451598023061382</v>
      </c>
      <c r="AV66" s="10"/>
      <c r="AW66" s="10">
        <f>(AX65+AX67)/2</f>
        <v>1.3510725503494418</v>
      </c>
      <c r="AX66" s="10"/>
      <c r="AY66" s="10">
        <f>(AZ65+AZ67)/2</f>
        <v>1.3569319104218378</v>
      </c>
      <c r="AZ66" s="10"/>
      <c r="BA66" s="10">
        <f>1-1/1.1^12</f>
        <v>0.68136918228964349</v>
      </c>
    </row>
    <row r="67" spans="1:53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>
        <f>(O66+O68)/2</f>
        <v>1.2716922256664933</v>
      </c>
      <c r="O67" s="10"/>
      <c r="P67" s="10">
        <f>(Q66+Q68)/2</f>
        <v>1.280659437243314</v>
      </c>
      <c r="Q67" s="10"/>
      <c r="R67" s="10">
        <f>(S66+S68)/2</f>
        <v>1.2897463296929343</v>
      </c>
      <c r="S67" s="10"/>
      <c r="T67" s="10">
        <f>(U66+U68)/2</f>
        <v>1.2989286656819208</v>
      </c>
      <c r="U67" s="10"/>
      <c r="V67" s="10">
        <f>(W66+W68)/2</f>
        <v>1.3081754904176397</v>
      </c>
      <c r="W67" s="10"/>
      <c r="X67" s="10">
        <f>(Y66+Y68)/2</f>
        <v>1.3174478713214903</v>
      </c>
      <c r="Y67" s="10"/>
      <c r="Z67" s="10">
        <f>(AA66+AA68)/2</f>
        <v>1.3266975507643293</v>
      </c>
      <c r="AA67" s="10"/>
      <c r="AB67" s="10">
        <f>(AC66+AC68)/2</f>
        <v>1.3358656251959049</v>
      </c>
      <c r="AC67" s="10"/>
      <c r="AD67" s="10">
        <f>(AE66+AE68)/2</f>
        <v>1.3448814809690308</v>
      </c>
      <c r="AE67" s="10"/>
      <c r="AF67" s="10">
        <f>(AG66+AG68)/2</f>
        <v>1.353662424878197</v>
      </c>
      <c r="AG67" s="10"/>
      <c r="AH67" s="10">
        <f>(AI66+AI68)/2</f>
        <v>1.3621148124671403</v>
      </c>
      <c r="AI67" s="10"/>
      <c r="AJ67" s="10">
        <f>(AK66+AK68)/2</f>
        <v>1.3701381113265503</v>
      </c>
      <c r="AK67" s="10"/>
      <c r="AL67" s="10">
        <f>(AM66+AM68)/2</f>
        <v>1.3776344100238767</v>
      </c>
      <c r="AM67" s="10"/>
      <c r="AN67" s="10">
        <f>(AO66+AO68)/2</f>
        <v>1.3845275541171578</v>
      </c>
      <c r="AO67" s="10"/>
      <c r="AP67" s="10">
        <f>(AQ66+AQ68)/2</f>
        <v>1.3907978934695957</v>
      </c>
      <c r="AQ67" s="10"/>
      <c r="AR67" s="10">
        <f>(AS66+AS68)/2</f>
        <v>1.396535920435757</v>
      </c>
      <c r="AS67" s="10"/>
      <c r="AT67" s="10">
        <f>(AU66+AU68)/2</f>
        <v>1.4019847781390766</v>
      </c>
      <c r="AU67" s="10"/>
      <c r="AV67" s="10">
        <f>(AW66+AW68)/2</f>
        <v>1.4073844364761432</v>
      </c>
      <c r="AW67" s="10"/>
      <c r="AX67" s="10">
        <f>(AY66+AY68)/2</f>
        <v>1.4127353396827527</v>
      </c>
      <c r="AY67" s="10"/>
      <c r="AZ67" s="10">
        <f>(BA66+BA68)</f>
        <v>1.4180379279835638</v>
      </c>
      <c r="BA67" s="10"/>
    </row>
    <row r="68" spans="1:53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>
        <f>(P67+P69)/2</f>
        <v>1.3233624955129086</v>
      </c>
      <c r="P68" s="10"/>
      <c r="Q68" s="10">
        <f>(R67+R69)/2</f>
        <v>1.3332082854135319</v>
      </c>
      <c r="R68" s="10"/>
      <c r="S68" s="10">
        <f>(T67+T69)/2</f>
        <v>1.3431853923848163</v>
      </c>
      <c r="T68" s="10"/>
      <c r="U68" s="10">
        <f>(V67+V69)/2</f>
        <v>1.3532619138497026</v>
      </c>
      <c r="V68" s="10"/>
      <c r="W68" s="10">
        <f>(X67+X69)/2</f>
        <v>1.3633963862904279</v>
      </c>
      <c r="X68" s="10"/>
      <c r="Y68" s="10">
        <f>(Z67+Z69)/2</f>
        <v>1.3735357293751282</v>
      </c>
      <c r="Z68" s="10"/>
      <c r="AA68" s="10">
        <f>(AB67+AB69)/2</f>
        <v>1.3836129541433178</v>
      </c>
      <c r="AB68" s="10"/>
      <c r="AC68" s="10">
        <f>(AD67+AD69)/2</f>
        <v>1.3935447898961419</v>
      </c>
      <c r="AD68" s="10"/>
      <c r="AE68" s="10">
        <f>(AF67+AF69)/2</f>
        <v>1.4032295932751948</v>
      </c>
      <c r="AF68" s="10"/>
      <c r="AG68" s="10">
        <f>(AH67+AH69)/2</f>
        <v>1.41254630322066</v>
      </c>
      <c r="AH68" s="10"/>
      <c r="AI68" s="10">
        <f>(AJ67+AJ69)/2</f>
        <v>1.4213559609379445</v>
      </c>
      <c r="AJ68" s="10"/>
      <c r="AK68" s="10">
        <f>(AL67+AL69)/2</f>
        <v>1.4295087215794036</v>
      </c>
      <c r="AL68" s="10"/>
      <c r="AM68" s="10">
        <f>(AN67+AN69)/2</f>
        <v>1.4368618461962932</v>
      </c>
      <c r="AN68" s="10"/>
      <c r="AO68" s="10">
        <f>(AP67+AP69)/2</f>
        <v>1.4433185049534476</v>
      </c>
      <c r="AP68" s="10"/>
      <c r="AQ68" s="10">
        <f>(AR67+AR69)/2</f>
        <v>1.4489026380838939</v>
      </c>
      <c r="AR68" s="10"/>
      <c r="AS68" s="10">
        <f>(AT67+AT69)/2</f>
        <v>1.4538786610278345</v>
      </c>
      <c r="AT68" s="10"/>
      <c r="AU68" s="10">
        <f>(AV67+AV69)/2</f>
        <v>1.4588097539720151</v>
      </c>
      <c r="AV68" s="10"/>
      <c r="AW68" s="10">
        <f>(AX67+AX69)/2</f>
        <v>1.4636963226028445</v>
      </c>
      <c r="AX68" s="10"/>
      <c r="AY68" s="10">
        <f>(AZ67+AZ69)/2</f>
        <v>1.4685387689436677</v>
      </c>
      <c r="AZ68" s="10"/>
      <c r="BA68" s="10">
        <f>1-1/1.1^14</f>
        <v>0.73666874569392027</v>
      </c>
    </row>
    <row r="69" spans="1:53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>
        <f>(Q68+Q70)/2</f>
        <v>1.3660655537825033</v>
      </c>
      <c r="Q69" s="10"/>
      <c r="R69" s="10">
        <f>(S68+S70)/2</f>
        <v>1.3766702411341294</v>
      </c>
      <c r="S69" s="10"/>
      <c r="T69" s="10">
        <f>(U68+U70)/2</f>
        <v>1.3874421190877118</v>
      </c>
      <c r="U69" s="10"/>
      <c r="V69" s="10">
        <f>(W68+W70)/2</f>
        <v>1.3983483372817656</v>
      </c>
      <c r="W69" s="10"/>
      <c r="X69" s="10">
        <f>(Y68+Y70)/2</f>
        <v>1.4093449012593653</v>
      </c>
      <c r="Y69" s="10"/>
      <c r="Z69" s="10">
        <f>(AA68+AA70)/2</f>
        <v>1.420373907985927</v>
      </c>
      <c r="AA69" s="10"/>
      <c r="AB69" s="10">
        <f>(AC68+AC70)/2</f>
        <v>1.4313602830907306</v>
      </c>
      <c r="AC69" s="10"/>
      <c r="AD69" s="10">
        <f>(AE68+AE70)/2</f>
        <v>1.4422080988232531</v>
      </c>
      <c r="AE69" s="10"/>
      <c r="AF69" s="10">
        <f>(AG68+AG70)/2</f>
        <v>1.4527967616721926</v>
      </c>
      <c r="AG69" s="10"/>
      <c r="AH69" s="10">
        <f>(AI68+AI70)/2</f>
        <v>1.4629777939741795</v>
      </c>
      <c r="AI69" s="10"/>
      <c r="AJ69" s="10">
        <f>(AK68+AK70)/2</f>
        <v>1.4725738105493387</v>
      </c>
      <c r="AK69" s="10"/>
      <c r="AL69" s="10">
        <f>(AM68+AM70)/2</f>
        <v>1.4813830331349307</v>
      </c>
      <c r="AM69" s="10"/>
      <c r="AN69" s="10">
        <f>(AO68+AO70)/2</f>
        <v>1.4891961382754286</v>
      </c>
      <c r="AO69" s="10"/>
      <c r="AP69" s="10">
        <f>(AQ68+AQ70)/2</f>
        <v>1.4958391164372997</v>
      </c>
      <c r="AQ69" s="10"/>
      <c r="AR69" s="10">
        <f>(AS68+AS70)/2</f>
        <v>1.5012693557320307</v>
      </c>
      <c r="AS69" s="10"/>
      <c r="AT69" s="10">
        <f>(AU68+AU70)/2</f>
        <v>1.5057725439165923</v>
      </c>
      <c r="AU69" s="10"/>
      <c r="AV69" s="10">
        <f>(AW68+AW70)/2</f>
        <v>1.5102350714678869</v>
      </c>
      <c r="AW69" s="10"/>
      <c r="AX69" s="10">
        <f>(AY68+AY70)/2</f>
        <v>1.5146573055229364</v>
      </c>
      <c r="AY69" s="10"/>
      <c r="AZ69" s="10">
        <f>(BA68+BA70)</f>
        <v>1.5190396099037717</v>
      </c>
      <c r="BA69" s="10"/>
    </row>
    <row r="70" spans="1:53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>
        <f>(R69+R71)/2</f>
        <v>1.3989228221514749</v>
      </c>
      <c r="R70" s="10"/>
      <c r="S70" s="10">
        <f>(T69+T71)/2</f>
        <v>1.4101550898834427</v>
      </c>
      <c r="T70" s="10"/>
      <c r="U70" s="10">
        <f>(V69+V71)/2</f>
        <v>1.4216223243257207</v>
      </c>
      <c r="V70" s="10"/>
      <c r="W70" s="10">
        <f>(X69+X71)/2</f>
        <v>1.4333002882731034</v>
      </c>
      <c r="X70" s="10"/>
      <c r="Y70" s="10">
        <f>(Z69+Z71)/2</f>
        <v>1.4451540731436023</v>
      </c>
      <c r="Z70" s="10"/>
      <c r="AA70" s="10">
        <f>(AB69+AB71)/2</f>
        <v>1.4571348618285362</v>
      </c>
      <c r="AB70" s="10"/>
      <c r="AC70" s="10">
        <f>(AD69+AD71)/2</f>
        <v>1.4691757762853195</v>
      </c>
      <c r="AD70" s="10"/>
      <c r="AE70" s="10">
        <f>(AF69+AF71)/2</f>
        <v>1.4811866043713116</v>
      </c>
      <c r="AF70" s="10"/>
      <c r="AG70" s="10">
        <f>(AH69+AH71)/2</f>
        <v>1.4930472201237253</v>
      </c>
      <c r="AH70" s="10"/>
      <c r="AI70" s="10">
        <f>(AJ69+AJ71)/2</f>
        <v>1.5045996270104145</v>
      </c>
      <c r="AJ70" s="10"/>
      <c r="AK70" s="10">
        <f>(AL69+AL71)/2</f>
        <v>1.5156388995192738</v>
      </c>
      <c r="AL70" s="10"/>
      <c r="AM70" s="10">
        <f>(AN69+AN71)/2</f>
        <v>1.5259042200735682</v>
      </c>
      <c r="AN70" s="10"/>
      <c r="AO70" s="10">
        <f>(AP69+AP71)/2</f>
        <v>1.5350737715974097</v>
      </c>
      <c r="AP70" s="10"/>
      <c r="AQ70" s="10">
        <f>(AR69+AR71)/2</f>
        <v>1.5427755947907056</v>
      </c>
      <c r="AR70" s="10"/>
      <c r="AS70" s="10">
        <f>(AT69+AT71)/2</f>
        <v>1.5486600504362269</v>
      </c>
      <c r="AT70" s="10"/>
      <c r="AU70" s="10">
        <f>(AV69+AV71)/2</f>
        <v>1.5527353338611696</v>
      </c>
      <c r="AV70" s="10"/>
      <c r="AW70" s="10">
        <f>(AX69+AX71)/2</f>
        <v>1.5567738203329295</v>
      </c>
      <c r="AX70" s="10"/>
      <c r="AY70" s="10">
        <f>(AZ69+AZ71)/2</f>
        <v>1.5607758421022049</v>
      </c>
      <c r="AZ70" s="10"/>
      <c r="BA70" s="10">
        <f>1-1/1.1^16</f>
        <v>0.78237086420985147</v>
      </c>
    </row>
    <row r="71" spans="1:53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>
        <f>(S70+S72)/2</f>
        <v>1.4211754031688204</v>
      </c>
      <c r="S71" s="10"/>
      <c r="T71" s="10">
        <f>(U70+U72)/2</f>
        <v>1.4328680606791737</v>
      </c>
      <c r="U71" s="10"/>
      <c r="V71" s="10">
        <f>(W70+W72)/2</f>
        <v>1.4448963113696756</v>
      </c>
      <c r="W71" s="10"/>
      <c r="X71" s="10">
        <f>(Y70+Y72)/2</f>
        <v>1.4572556752868415</v>
      </c>
      <c r="Y71" s="10"/>
      <c r="Z71" s="10">
        <f>(AA70+AA72)/2</f>
        <v>1.4699342383012777</v>
      </c>
      <c r="AA71" s="10"/>
      <c r="AB71" s="10">
        <f>(AC70+AC72)/2</f>
        <v>1.4829094405663419</v>
      </c>
      <c r="AC71" s="10"/>
      <c r="AD71" s="10">
        <f>(AE70+AE72)/2</f>
        <v>1.4961434537473857</v>
      </c>
      <c r="AE71" s="10"/>
      <c r="AF71" s="10">
        <f>(AG70+AG72)/2</f>
        <v>1.5095764470704305</v>
      </c>
      <c r="AG71" s="10"/>
      <c r="AH71" s="10">
        <f>(AI70+AI72)/2</f>
        <v>1.5231166462732713</v>
      </c>
      <c r="AI71" s="10"/>
      <c r="AJ71" s="10">
        <f>(AK70+AK72)/2</f>
        <v>1.5366254434714905</v>
      </c>
      <c r="AK71" s="10"/>
      <c r="AL71" s="10">
        <f>(AM70+AM72)/2</f>
        <v>1.5498947659036166</v>
      </c>
      <c r="AM71" s="10"/>
      <c r="AN71" s="10">
        <f>(AO70+AO72)/2</f>
        <v>1.5626123018717077</v>
      </c>
      <c r="AO71" s="10"/>
      <c r="AP71" s="10">
        <f>(AQ70+AQ72)/2</f>
        <v>1.5743084267575198</v>
      </c>
      <c r="AQ71" s="10"/>
      <c r="AR71" s="10">
        <f>(AS70+AS72)/2</f>
        <v>1.5842818338493805</v>
      </c>
      <c r="AS71" s="10"/>
      <c r="AT71" s="10">
        <f>(AU70+AU72)/2</f>
        <v>1.5915475569558615</v>
      </c>
      <c r="AU71" s="10"/>
      <c r="AV71" s="10">
        <f>(AW70+AW72)/2</f>
        <v>1.5952355962544522</v>
      </c>
      <c r="AW71" s="10"/>
      <c r="AX71" s="10">
        <f>(AY70+AY72)/2</f>
        <v>1.5988903351429227</v>
      </c>
      <c r="AY71" s="10"/>
      <c r="AZ71" s="10">
        <f>(BA70+BA72)</f>
        <v>1.6025120743006378</v>
      </c>
      <c r="BA71" s="10"/>
    </row>
    <row r="72" spans="1:53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>
        <f>(T71+T73)/2</f>
        <v>1.4321957164541983</v>
      </c>
      <c r="T72" s="10"/>
      <c r="U72" s="10">
        <f>(V71+V73)/2</f>
        <v>1.4441137970326268</v>
      </c>
      <c r="V72" s="10"/>
      <c r="W72" s="10">
        <f>(X71+X73)/2</f>
        <v>1.4564923344662477</v>
      </c>
      <c r="X72" s="10"/>
      <c r="Y72" s="10">
        <f>(Z71+Z73)/2</f>
        <v>1.4693572774300809</v>
      </c>
      <c r="Z72" s="10"/>
      <c r="AA72" s="10">
        <f>(AB71+AB73)/2</f>
        <v>1.4827336147740189</v>
      </c>
      <c r="AB72" s="10"/>
      <c r="AC72" s="10">
        <f>(AD71+AD73)/2</f>
        <v>1.4966431048473643</v>
      </c>
      <c r="AD72" s="10"/>
      <c r="AE72" s="10">
        <f>(AF71+AF73)/2</f>
        <v>1.5111003031234598</v>
      </c>
      <c r="AF72" s="10"/>
      <c r="AG72" s="10">
        <f>(AH71+AH73)/2</f>
        <v>1.5261056740171357</v>
      </c>
      <c r="AH72" s="10"/>
      <c r="AI72" s="10">
        <f>(AJ71+AJ73)/2</f>
        <v>1.5416336655361282</v>
      </c>
      <c r="AJ72" s="10"/>
      <c r="AK72" s="10">
        <f>(AL71+AL73)/2</f>
        <v>1.5576119874237073</v>
      </c>
      <c r="AL72" s="10"/>
      <c r="AM72" s="10">
        <f>(AN71+AN73)/2</f>
        <v>1.5738853117336651</v>
      </c>
      <c r="AN72" s="10"/>
      <c r="AO72" s="10">
        <f>(AP71+AP73)/2</f>
        <v>1.5901508321460061</v>
      </c>
      <c r="AP72" s="10"/>
      <c r="AQ72" s="10">
        <f>(AR71+AR73)/2</f>
        <v>1.6058412587243338</v>
      </c>
      <c r="AR72" s="10"/>
      <c r="AS72" s="10">
        <f>(AT71+AT73)/2</f>
        <v>1.6199036172625341</v>
      </c>
      <c r="AT72" s="10"/>
      <c r="AU72" s="10">
        <f>(AV71+AV73)/2</f>
        <v>1.6303597800505534</v>
      </c>
      <c r="AV72" s="10"/>
      <c r="AW72" s="10">
        <f>(AX71+AX73)/2</f>
        <v>1.6336973721759749</v>
      </c>
      <c r="AX72" s="10"/>
      <c r="AY72" s="10">
        <f>(AZ71+AZ73)/2</f>
        <v>1.6370048281836405</v>
      </c>
      <c r="AZ72" s="10"/>
      <c r="BA72" s="10">
        <f>1-1/1.1^18</f>
        <v>0.82014121009078633</v>
      </c>
    </row>
    <row r="73" spans="1:53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>
        <f>(U72+U74)/2</f>
        <v>1.4315233722292231</v>
      </c>
      <c r="U73" s="10"/>
      <c r="V73" s="10">
        <f>(W72+W74)/2</f>
        <v>1.4433312826955778</v>
      </c>
      <c r="W73" s="10"/>
      <c r="X73" s="10">
        <f>(Y72+Y74)/2</f>
        <v>1.4557289936456539</v>
      </c>
      <c r="Y73" s="10"/>
      <c r="Z73" s="10">
        <f>(AA72+AA74)/2</f>
        <v>1.4687803165588842</v>
      </c>
      <c r="AA73" s="10"/>
      <c r="AB73" s="10">
        <f>(AC72+AC74)/2</f>
        <v>1.4825577889816959</v>
      </c>
      <c r="AC73" s="10"/>
      <c r="AD73" s="10">
        <f>(AE72+AE74)/2</f>
        <v>1.4971427559473431</v>
      </c>
      <c r="AE73" s="10"/>
      <c r="AF73" s="10">
        <f>(AG72+AG74)/2</f>
        <v>1.5126241591764891</v>
      </c>
      <c r="AG73" s="10"/>
      <c r="AH73" s="10">
        <f>(AI72+AI74)/2</f>
        <v>1.5290947017609999</v>
      </c>
      <c r="AI73" s="10"/>
      <c r="AJ73" s="10">
        <f>(AK72+AK74)/2</f>
        <v>1.5466418876007659</v>
      </c>
      <c r="AK73" s="10"/>
      <c r="AL73" s="10">
        <f>(AM72+AM74)/2</f>
        <v>1.5653292089437978</v>
      </c>
      <c r="AM73" s="10"/>
      <c r="AN73" s="10">
        <f>(AO72+AO74)/2</f>
        <v>1.5851583215956224</v>
      </c>
      <c r="AO73" s="10"/>
      <c r="AP73" s="10">
        <f>(AQ72+AQ74)/2</f>
        <v>1.6059932375344923</v>
      </c>
      <c r="AQ73" s="10"/>
      <c r="AR73" s="10">
        <f>(AS72+AS74)/2</f>
        <v>1.6274006835992871</v>
      </c>
      <c r="AS73" s="10"/>
      <c r="AT73" s="10">
        <f>(AU72+AU74)/2</f>
        <v>1.6482596775692067</v>
      </c>
      <c r="AU73" s="10"/>
      <c r="AV73" s="10">
        <f>(AW72+AW74)/2</f>
        <v>1.6654839638466548</v>
      </c>
      <c r="AW73" s="10"/>
      <c r="AX73" s="10">
        <f>(AY72+AY74)/2</f>
        <v>1.6685044092090271</v>
      </c>
      <c r="AY73" s="10"/>
      <c r="AZ73" s="10">
        <f>(BA72+BA74)</f>
        <v>1.6714975820666429</v>
      </c>
      <c r="BA73" s="10"/>
    </row>
    <row r="74" spans="1:53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>
        <f>(V73+V75)/2</f>
        <v>1.4189329474258194</v>
      </c>
      <c r="V74" s="10"/>
      <c r="W74" s="10">
        <f>(X73+X75)/2</f>
        <v>1.430170230924908</v>
      </c>
      <c r="X74" s="10"/>
      <c r="Y74" s="10">
        <f>(Z73+Z75)/2</f>
        <v>1.4421007098612266</v>
      </c>
      <c r="Z74" s="10"/>
      <c r="AA74" s="10">
        <f>(AB73+AB75)/2</f>
        <v>1.4548270183437495</v>
      </c>
      <c r="AB74" s="10"/>
      <c r="AC74" s="10">
        <f>(AD73+AD75)/2</f>
        <v>1.4684724731160277</v>
      </c>
      <c r="AD74" s="10"/>
      <c r="AE74" s="10">
        <f>(AF73+AF75)/2</f>
        <v>1.4831852087712263</v>
      </c>
      <c r="AF74" s="10"/>
      <c r="AG74" s="10">
        <f>(AH73+AH75)/2</f>
        <v>1.4991426443358424</v>
      </c>
      <c r="AH74" s="10"/>
      <c r="AI74" s="10">
        <f>(AJ73+AJ75)/2</f>
        <v>1.5165557379858716</v>
      </c>
      <c r="AJ74" s="10"/>
      <c r="AK74" s="10">
        <f>(AL73+AL75)/2</f>
        <v>1.5356717877778245</v>
      </c>
      <c r="AL74" s="10"/>
      <c r="AM74" s="10">
        <f>(AN73+AN75)/2</f>
        <v>1.5567731061539305</v>
      </c>
      <c r="AN74" s="10"/>
      <c r="AO74" s="10">
        <f>(AP73+AP75)/2</f>
        <v>1.580165811045239</v>
      </c>
      <c r="AP74" s="10"/>
      <c r="AQ74" s="10">
        <f>(AR73+AR75)/2</f>
        <v>1.6061452163446508</v>
      </c>
      <c r="AR74" s="10"/>
      <c r="AS74" s="10">
        <f>(AT73+AT75)/2</f>
        <v>1.6348977499360404</v>
      </c>
      <c r="AT74" s="10"/>
      <c r="AU74" s="10">
        <f>(AV73+AV75)/2</f>
        <v>1.6661595750878599</v>
      </c>
      <c r="AV74" s="10"/>
      <c r="AW74" s="10">
        <f>(AX73+AX75)/2</f>
        <v>1.6972705555173346</v>
      </c>
      <c r="AX74" s="10"/>
      <c r="AY74" s="10">
        <f>(AZ73+AZ75)/2</f>
        <v>1.7000039902344137</v>
      </c>
      <c r="AZ74" s="10"/>
      <c r="BA74" s="10">
        <f>1-1/1.1^20</f>
        <v>0.85135637197585656</v>
      </c>
    </row>
    <row r="75" spans="1:53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>
        <f>(W74+W76)/2</f>
        <v>1.3945346121560613</v>
      </c>
      <c r="W75" s="10"/>
      <c r="X75" s="10">
        <f>(Y74+Y76)/2</f>
        <v>1.4046114682041619</v>
      </c>
      <c r="Y75" s="10"/>
      <c r="Z75" s="10">
        <f>(AA74+AA76)/2</f>
        <v>1.4154211031635691</v>
      </c>
      <c r="AA75" s="10"/>
      <c r="AB75" s="10">
        <f>(AC74+AC76)/2</f>
        <v>1.4270962477058033</v>
      </c>
      <c r="AC75" s="10"/>
      <c r="AD75" s="10">
        <f>(AE74+AE76)/2</f>
        <v>1.4398021902847122</v>
      </c>
      <c r="AE75" s="10"/>
      <c r="AF75" s="10">
        <f>(AG74+AG76)/2</f>
        <v>1.4537462583659635</v>
      </c>
      <c r="AG75" s="10"/>
      <c r="AH75" s="10">
        <f>(AI74+AI76)/2</f>
        <v>1.4691905869106852</v>
      </c>
      <c r="AI75" s="10"/>
      <c r="AJ75" s="10">
        <f>(AK74+AK76)/2</f>
        <v>1.4864695883709773</v>
      </c>
      <c r="AK75" s="10"/>
      <c r="AL75" s="10">
        <f>(AM74+AM76)/2</f>
        <v>1.5060143666118515</v>
      </c>
      <c r="AM75" s="10"/>
      <c r="AN75" s="10">
        <f>(AO74+AO76)/2</f>
        <v>1.5283878907122386</v>
      </c>
      <c r="AO75" s="10"/>
      <c r="AP75" s="10">
        <f>(AQ74+AQ76)/2</f>
        <v>1.5543383845559855</v>
      </c>
      <c r="AQ75" s="10"/>
      <c r="AR75" s="10">
        <f>(AS74+AS76)/2</f>
        <v>1.5848897490900147</v>
      </c>
      <c r="AS75" s="10"/>
      <c r="AT75" s="10">
        <f>(AU74+AU76)/2</f>
        <v>1.621535822302874</v>
      </c>
      <c r="AU75" s="10"/>
      <c r="AV75" s="10">
        <f>(AW74+AW76)/2</f>
        <v>1.6668351863290649</v>
      </c>
      <c r="AW75" s="10"/>
      <c r="AX75" s="10">
        <f>(AY74+AY76)/2</f>
        <v>1.7260367018256422</v>
      </c>
      <c r="AY75" s="10"/>
      <c r="AZ75" s="10">
        <f>(BA74+BA76)</f>
        <v>1.7285103984021843</v>
      </c>
      <c r="BA75" s="10"/>
    </row>
    <row r="76" spans="1:53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>
        <f>(X75+X77)/2</f>
        <v>1.3588989933872146</v>
      </c>
      <c r="X76" s="10"/>
      <c r="Y76" s="10">
        <f>(Z75+Z77)/2</f>
        <v>1.3671222265470973</v>
      </c>
      <c r="Z76" s="10"/>
      <c r="AA76" s="10">
        <f>(AB75+AB77)/2</f>
        <v>1.3760151879833886</v>
      </c>
      <c r="AB76" s="10"/>
      <c r="AC76" s="10">
        <f>(AD75+AD77)/2</f>
        <v>1.385720022295579</v>
      </c>
      <c r="AD76" s="10"/>
      <c r="AE76" s="10">
        <f>(AF75+AF77)/2</f>
        <v>1.3964191717981982</v>
      </c>
      <c r="AF76" s="10"/>
      <c r="AG76" s="10">
        <f>(AH75+AH77)/2</f>
        <v>1.4083498723960846</v>
      </c>
      <c r="AH76" s="10"/>
      <c r="AI76" s="10">
        <f>(AJ75+AJ77)/2</f>
        <v>1.4218254358354985</v>
      </c>
      <c r="AJ76" s="10"/>
      <c r="AK76" s="10">
        <f>(AL75+AL77)/2</f>
        <v>1.4372673889641303</v>
      </c>
      <c r="AL76" s="10"/>
      <c r="AM76" s="10">
        <f>(AN75+AN77)/2</f>
        <v>1.4552556270697725</v>
      </c>
      <c r="AN76" s="10"/>
      <c r="AO76" s="10">
        <f>(AP75+AP77)/2</f>
        <v>1.4766099703792381</v>
      </c>
      <c r="AP76" s="10"/>
      <c r="AQ76" s="10">
        <f>(AR75+AR77)/2</f>
        <v>1.5025315527673202</v>
      </c>
      <c r="AR76" s="10"/>
      <c r="AS76" s="10">
        <f>(AT75+AT77)/2</f>
        <v>1.5348817482439889</v>
      </c>
      <c r="AT76" s="10"/>
      <c r="AU76" s="10">
        <f>(AV75+AV77)/2</f>
        <v>1.576912069517888</v>
      </c>
      <c r="AV76" s="10"/>
      <c r="AW76" s="10">
        <f>(AX75+AX77)/2</f>
        <v>1.6363998171407954</v>
      </c>
      <c r="AX76" s="10"/>
      <c r="AY76" s="10">
        <f>(AZ75+AZ77)/2</f>
        <v>1.7520694134168708</v>
      </c>
      <c r="AZ76" s="10"/>
      <c r="BA76" s="10">
        <f>1-1/1.1^22</f>
        <v>0.87715402642632778</v>
      </c>
    </row>
    <row r="77" spans="1:53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>
        <f>(Y76+Y78)/2</f>
        <v>1.3131865185702676</v>
      </c>
      <c r="Y77" s="10"/>
      <c r="Z77" s="10">
        <f>(AA76+AA78)/2</f>
        <v>1.3188233499306257</v>
      </c>
      <c r="AA77" s="10"/>
      <c r="AB77" s="10">
        <f>(AC76+AC78)/2</f>
        <v>1.3249341282609737</v>
      </c>
      <c r="AC77" s="10"/>
      <c r="AD77" s="10">
        <f>(AE76+AE78)/2</f>
        <v>1.3316378543064458</v>
      </c>
      <c r="AE77" s="10"/>
      <c r="AF77" s="10">
        <f>(AG76+AG78)/2</f>
        <v>1.3390920852304329</v>
      </c>
      <c r="AG77" s="10"/>
      <c r="AH77" s="10">
        <f>(AI76+AI78)/2</f>
        <v>1.347509157881484</v>
      </c>
      <c r="AI77" s="10"/>
      <c r="AJ77" s="10">
        <f>(AK76+AK78)/2</f>
        <v>1.3571812833000196</v>
      </c>
      <c r="AK77" s="10"/>
      <c r="AL77" s="10">
        <f>(AM76+AM78)/2</f>
        <v>1.3685204113164091</v>
      </c>
      <c r="AM77" s="10"/>
      <c r="AN77" s="10">
        <f>(AO76+AO78)/2</f>
        <v>1.3821233634273065</v>
      </c>
      <c r="AO77" s="10"/>
      <c r="AP77" s="10">
        <f>(AQ76+AQ78)/2</f>
        <v>1.3988815562024908</v>
      </c>
      <c r="AQ77" s="10"/>
      <c r="AR77" s="10">
        <f>(AS76+AS78)/2</f>
        <v>1.4201733564446255</v>
      </c>
      <c r="AS77" s="10"/>
      <c r="AT77" s="10">
        <f>(AU76+AU78)/2</f>
        <v>1.4482276741851041</v>
      </c>
      <c r="AU77" s="10"/>
      <c r="AV77" s="10">
        <f>(AW76+AW78)/2</f>
        <v>1.4869889527067111</v>
      </c>
      <c r="AW77" s="10"/>
      <c r="AX77" s="10">
        <f>(AY76+AY78)/2</f>
        <v>1.5467629324559484</v>
      </c>
      <c r="AY77" s="10"/>
      <c r="AZ77" s="10">
        <f>(BA76+BA78)</f>
        <v>1.7756284284315573</v>
      </c>
      <c r="BA77" s="10"/>
    </row>
    <row r="78" spans="1:53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>
        <f>(Z77+Z79)/2</f>
        <v>1.2592508105934379</v>
      </c>
      <c r="Z78" s="10"/>
      <c r="AA78" s="10">
        <f>(AB77+AB79)/2</f>
        <v>1.2616315118778627</v>
      </c>
      <c r="AB78" s="10"/>
      <c r="AC78" s="10">
        <f>(AD77+AD79)/2</f>
        <v>1.2641482342263684</v>
      </c>
      <c r="AD78" s="10"/>
      <c r="AE78" s="10">
        <f>(AF77+AF79)/2</f>
        <v>1.2668565368146936</v>
      </c>
      <c r="AF78" s="10"/>
      <c r="AG78" s="10">
        <f>(AH77+AH79)/2</f>
        <v>1.2698342980647814</v>
      </c>
      <c r="AH78" s="10"/>
      <c r="AI78" s="10">
        <f>(AJ77+AJ79)/2</f>
        <v>1.2731928799274697</v>
      </c>
      <c r="AJ78" s="10"/>
      <c r="AK78" s="10">
        <f>(AL77+AL79)/2</f>
        <v>1.2770951776359092</v>
      </c>
      <c r="AL78" s="10"/>
      <c r="AM78" s="10">
        <f>(AN77+AN79)/2</f>
        <v>1.2817851955630455</v>
      </c>
      <c r="AN78" s="10"/>
      <c r="AO78" s="10">
        <f>(AP77+AP79)/2</f>
        <v>1.2876367564753748</v>
      </c>
      <c r="AP78" s="10"/>
      <c r="AQ78" s="10">
        <f>(AR77+AR79)/2</f>
        <v>1.2952315596376613</v>
      </c>
      <c r="AR78" s="10"/>
      <c r="AS78" s="10">
        <f>(AT77+AT79)/2</f>
        <v>1.3054649646452621</v>
      </c>
      <c r="AT78" s="10"/>
      <c r="AU78" s="10">
        <f>(AV77+AV79)/2</f>
        <v>1.3195432788523203</v>
      </c>
      <c r="AV78" s="10"/>
      <c r="AW78" s="10">
        <f>(AX77+AX79)/2</f>
        <v>1.3375780882726267</v>
      </c>
      <c r="AX78" s="10"/>
      <c r="AY78" s="10">
        <f>(AZ77+AZ79)/2</f>
        <v>1.341456451495026</v>
      </c>
      <c r="AZ78" s="10"/>
      <c r="BA78" s="10">
        <f>1-1/1.1^24</f>
        <v>0.89847440200522954</v>
      </c>
    </row>
    <row r="79" spans="1:53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>
        <f>(AA78+AA80)/2</f>
        <v>1.1996782712562499</v>
      </c>
      <c r="AA79" s="10"/>
      <c r="AB79" s="10">
        <f>(AC78+AC80)/2</f>
        <v>1.1983288954947517</v>
      </c>
      <c r="AC79" s="10"/>
      <c r="AD79" s="10">
        <f>(AE78+AE80)/2</f>
        <v>1.1966586141462909</v>
      </c>
      <c r="AE79" s="10"/>
      <c r="AF79" s="10">
        <f>(AG78+AG80)/2</f>
        <v>1.1946209883989543</v>
      </c>
      <c r="AG79" s="10"/>
      <c r="AH79" s="10">
        <f>(AI78+AI80)/2</f>
        <v>1.1921594382480789</v>
      </c>
      <c r="AI79" s="10"/>
      <c r="AJ79" s="10">
        <f>(AK78+AK80)/2</f>
        <v>1.1892044765549197</v>
      </c>
      <c r="AK79" s="10"/>
      <c r="AL79" s="10">
        <f>(AM78+AM80)/2</f>
        <v>1.1856699439554093</v>
      </c>
      <c r="AM79" s="10"/>
      <c r="AN79" s="10">
        <f>(AO78+AO80)/2</f>
        <v>1.1814470276987843</v>
      </c>
      <c r="AO79" s="10"/>
      <c r="AP79" s="10">
        <f>(AQ78+AQ80)/2</f>
        <v>1.176391956748259</v>
      </c>
      <c r="AQ79" s="10"/>
      <c r="AR79" s="10">
        <f>(AS78+AS80)/2</f>
        <v>1.1702897628306972</v>
      </c>
      <c r="AS79" s="10"/>
      <c r="AT79" s="10">
        <f>(AU78+AU80)/2</f>
        <v>1.1627022551054202</v>
      </c>
      <c r="AU79" s="10"/>
      <c r="AV79" s="10">
        <f>(AW78+AW80)/2</f>
        <v>1.1520976049979292</v>
      </c>
      <c r="AW79" s="10"/>
      <c r="AX79" s="10">
        <f>(AY78+AY80)/2</f>
        <v>1.128393244089305</v>
      </c>
      <c r="AY79" s="10"/>
      <c r="AZ79" s="10">
        <f>(BA78+BA80)/2</f>
        <v>0.9072844745584947</v>
      </c>
      <c r="BA79" s="10"/>
    </row>
    <row r="80" spans="1:53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>
        <f>(AB79+AB81)/2</f>
        <v>1.1377250306346374</v>
      </c>
      <c r="AB80" s="10"/>
      <c r="AC80" s="10">
        <f>(AD79+AD81)/2</f>
        <v>1.1325095567631354</v>
      </c>
      <c r="AD80" s="10"/>
      <c r="AE80" s="10">
        <f>(AF79+AF81)/2</f>
        <v>1.1264606914778885</v>
      </c>
      <c r="AF80" s="10"/>
      <c r="AG80" s="10">
        <f>(AH79+AH81)/2</f>
        <v>1.1194076787331269</v>
      </c>
      <c r="AH80" s="10"/>
      <c r="AI80" s="10">
        <f>(AJ79+AJ81)/2</f>
        <v>1.1111259965686879</v>
      </c>
      <c r="AJ80" s="10"/>
      <c r="AK80" s="10">
        <f>(AL79+AL81)/2</f>
        <v>1.1013137754739304</v>
      </c>
      <c r="AL80" s="10"/>
      <c r="AM80" s="10">
        <f>(AN79+AN81)/2</f>
        <v>1.0895546923477732</v>
      </c>
      <c r="AN80" s="10"/>
      <c r="AO80" s="10">
        <f>(AP79+AP81)/2</f>
        <v>1.0752572989221938</v>
      </c>
      <c r="AP80" s="10"/>
      <c r="AQ80" s="10">
        <f>(AR79+AR81)/2</f>
        <v>1.0575523538588567</v>
      </c>
      <c r="AR80" s="10"/>
      <c r="AS80" s="10">
        <f>(AT79+AT81)/2</f>
        <v>1.0351145610161323</v>
      </c>
      <c r="AT80" s="10"/>
      <c r="AU80" s="10">
        <f>(AV79+AV81)/2</f>
        <v>1.0058612313585202</v>
      </c>
      <c r="AV80" s="10"/>
      <c r="AW80" s="10">
        <f>(AX79+AX81)/2</f>
        <v>0.96661712172323178</v>
      </c>
      <c r="AX80" s="10"/>
      <c r="AY80" s="10">
        <f>(AZ79+AZ81)/2</f>
        <v>0.91533003668358404</v>
      </c>
      <c r="AZ80" s="10"/>
      <c r="BA80" s="10">
        <f>1-1/1.1^26</f>
        <v>0.91609454711175997</v>
      </c>
    </row>
    <row r="81" spans="1:53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>
        <f>(AC80+AC82)/2</f>
        <v>1.077121165774523</v>
      </c>
      <c r="AC81" s="10"/>
      <c r="AD81" s="10">
        <f>(AE80+AE82)/2</f>
        <v>1.0683604993799796</v>
      </c>
      <c r="AE81" s="10"/>
      <c r="AF81" s="10">
        <f>(AG80+AG82)/2</f>
        <v>1.058300394556823</v>
      </c>
      <c r="AG81" s="10"/>
      <c r="AH81" s="10">
        <f>(AI80+AI82)/2</f>
        <v>1.046655919218175</v>
      </c>
      <c r="AI81" s="10"/>
      <c r="AJ81" s="10">
        <f>(AK80+AK82)/2</f>
        <v>1.033047516582456</v>
      </c>
      <c r="AK81" s="10"/>
      <c r="AL81" s="10">
        <f>(AM80+AM82)/2</f>
        <v>1.0169576069924515</v>
      </c>
      <c r="AM81" s="10"/>
      <c r="AN81" s="10">
        <f>(AO80+AO82)/2</f>
        <v>0.9976623569967622</v>
      </c>
      <c r="AO81" s="10"/>
      <c r="AP81" s="10">
        <f>(AQ80+AQ82)/2</f>
        <v>0.97412264109612856</v>
      </c>
      <c r="AQ81" s="10"/>
      <c r="AR81" s="10">
        <f>(AS80+AS82)/2</f>
        <v>0.94481494488701612</v>
      </c>
      <c r="AS81" s="10"/>
      <c r="AT81" s="10">
        <f>(AU80+AU82)/2</f>
        <v>0.90752686692684414</v>
      </c>
      <c r="AU81" s="10"/>
      <c r="AV81" s="10">
        <f>(AW80+AW82)/2</f>
        <v>0.85962485771911135</v>
      </c>
      <c r="AW81" s="10"/>
      <c r="AX81" s="10">
        <f>(AY80+AY82)/2</f>
        <v>0.80484099935715869</v>
      </c>
      <c r="AY81" s="10"/>
      <c r="AZ81" s="10">
        <f>(BA80+BA82)/2</f>
        <v>0.92337559880867337</v>
      </c>
      <c r="BA81" s="10"/>
    </row>
    <row r="82" spans="1:53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>
        <f>(AD81+AD83)/2</f>
        <v>1.0217327747859108</v>
      </c>
      <c r="AD82" s="10"/>
      <c r="AE82" s="10">
        <f>(AF81+AF83)/2</f>
        <v>1.0102603072820706</v>
      </c>
      <c r="AF82" s="10"/>
      <c r="AG82" s="10">
        <f>(AH81+AH83)/2</f>
        <v>0.99719311038051905</v>
      </c>
      <c r="AH82" s="10"/>
      <c r="AI82" s="10">
        <f>(AJ81+AJ83)/2</f>
        <v>0.98218584186766211</v>
      </c>
      <c r="AJ82" s="10"/>
      <c r="AK82" s="10">
        <f>(AL81+AL83)/2</f>
        <v>0.96478125769098155</v>
      </c>
      <c r="AL82" s="10"/>
      <c r="AM82" s="10">
        <f>(AN81+AN83)/2</f>
        <v>0.94436052163713002</v>
      </c>
      <c r="AN82" s="10"/>
      <c r="AO82" s="10">
        <f>(AP81+AP83)/2</f>
        <v>0.9200674150713305</v>
      </c>
      <c r="AP82" s="10"/>
      <c r="AQ82" s="10">
        <f>(AR81+AR83)/2</f>
        <v>0.89069292833340041</v>
      </c>
      <c r="AR82" s="10"/>
      <c r="AS82" s="10">
        <f>(AT81+AT83)/2</f>
        <v>0.85451532875789993</v>
      </c>
      <c r="AT82" s="10"/>
      <c r="AU82" s="10">
        <f>(AV81+AV83)/2</f>
        <v>0.80919250249516794</v>
      </c>
      <c r="AV82" s="10"/>
      <c r="AW82" s="10">
        <f>(AX81+AX83)/2</f>
        <v>0.75263259371499092</v>
      </c>
      <c r="AX82" s="10"/>
      <c r="AY82" s="10">
        <f>(AZ81+AZ83)/2</f>
        <v>0.69435196203073335</v>
      </c>
      <c r="AZ82" s="10"/>
      <c r="BA82" s="10">
        <f>1-1/1.1^28</f>
        <v>0.93065665050558677</v>
      </c>
    </row>
    <row r="83" spans="1:53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>
        <f>(AE82+AE84)/2</f>
        <v>0.97510505019184202</v>
      </c>
      <c r="AE83" s="10"/>
      <c r="AF83" s="10">
        <f>(AG82+AG84)/2</f>
        <v>0.96222022000731822</v>
      </c>
      <c r="AG83" s="10"/>
      <c r="AH83" s="10">
        <f>(AI82+AI84)/2</f>
        <v>0.94773030154286309</v>
      </c>
      <c r="AI83" s="10"/>
      <c r="AJ83" s="10">
        <f>(AK82+AK84)/2</f>
        <v>0.93132416715286825</v>
      </c>
      <c r="AK83" s="10"/>
      <c r="AL83" s="10">
        <f>(AM82+AM84)/2</f>
        <v>0.91260490838951158</v>
      </c>
      <c r="AM83" s="10"/>
      <c r="AN83" s="10">
        <f>(AO82+AO84)/2</f>
        <v>0.89105868627749785</v>
      </c>
      <c r="AO83" s="10"/>
      <c r="AP83" s="10">
        <f>(AQ82+AQ84)/2</f>
        <v>0.86601218904653243</v>
      </c>
      <c r="AQ83" s="10"/>
      <c r="AR83" s="10">
        <f>(AS82+AS84)/2</f>
        <v>0.8365709117797846</v>
      </c>
      <c r="AS83" s="10"/>
      <c r="AT83" s="10">
        <f>(AU82+AU84)/2</f>
        <v>0.80150379058895571</v>
      </c>
      <c r="AU83" s="10"/>
      <c r="AV83" s="10">
        <f>(AW82+AW84)/2</f>
        <v>0.75876014727122454</v>
      </c>
      <c r="AW83" s="10"/>
      <c r="AX83" s="10">
        <f>(AY82+AY84)/2</f>
        <v>0.70042418807282314</v>
      </c>
      <c r="AY83" s="10"/>
      <c r="AZ83" s="10">
        <f>(BA82+BC84)/2</f>
        <v>0.46532832525279338</v>
      </c>
      <c r="BA83" s="10"/>
    </row>
    <row r="84" spans="1:53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>
        <f>(AF83+AF85)/2</f>
        <v>0.93994979310161342</v>
      </c>
      <c r="AF84" s="10"/>
      <c r="AG84" s="10">
        <f>(AH83+AH85)/2</f>
        <v>0.92724732963411749</v>
      </c>
      <c r="AH84" s="10"/>
      <c r="AI84" s="10">
        <f>(AJ83+AJ85)/2</f>
        <v>0.91327476121806395</v>
      </c>
      <c r="AJ84" s="10"/>
      <c r="AK84" s="10">
        <f>(AL83+AL85)/2</f>
        <v>0.89786707661475484</v>
      </c>
      <c r="AL84" s="10"/>
      <c r="AM84" s="10">
        <f>(AN83+AN85)/2</f>
        <v>0.88084929514189325</v>
      </c>
      <c r="AN84" s="10"/>
      <c r="AO84" s="10">
        <f>(AP83+AP85)/2</f>
        <v>0.8620499574836652</v>
      </c>
      <c r="AP84" s="10"/>
      <c r="AQ84" s="10">
        <f>(AR83+AR85)/2</f>
        <v>0.84133144975966456</v>
      </c>
      <c r="AR84" s="10"/>
      <c r="AS84" s="10">
        <f>(AT83+AT85)/2</f>
        <v>0.81862649480166927</v>
      </c>
      <c r="AT84" s="10"/>
      <c r="AU84" s="10">
        <f>(AV83+AV85)/2</f>
        <v>0.79381507868274337</v>
      </c>
      <c r="AV84" s="10"/>
      <c r="AW84" s="10">
        <f>(AX83+AX85)/2</f>
        <v>0.76488770082745816</v>
      </c>
      <c r="AX84" s="10"/>
      <c r="AY84" s="10">
        <f>(AZ83+AZ85)/2</f>
        <v>0.70649641411491293</v>
      </c>
      <c r="AZ84" s="10"/>
      <c r="BA84" s="10">
        <f>1-1/1.1^30</f>
        <v>0.94269144669883209</v>
      </c>
    </row>
    <row r="85" spans="1:53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>
        <f>(AG84+AG86)/2</f>
        <v>0.91767936619590862</v>
      </c>
      <c r="AG85" s="10"/>
      <c r="AH85" s="10">
        <f>(AI84+AI86)/2</f>
        <v>0.90676435772537189</v>
      </c>
      <c r="AI85" s="10"/>
      <c r="AJ85" s="10">
        <f>(AK84+AK86)/2</f>
        <v>0.89522535528325964</v>
      </c>
      <c r="AK85" s="10"/>
      <c r="AL85" s="10">
        <f>(AM84+AM86)/2</f>
        <v>0.88312924483999811</v>
      </c>
      <c r="AM85" s="10"/>
      <c r="AN85" s="10">
        <f>(AO84+AO86)/2</f>
        <v>0.87063990400628866</v>
      </c>
      <c r="AO85" s="10"/>
      <c r="AP85" s="10">
        <f>(AQ84+AQ86)/2</f>
        <v>0.85808772592079796</v>
      </c>
      <c r="AQ85" s="10"/>
      <c r="AR85" s="10">
        <f>(AS84+AS86)/2</f>
        <v>0.84609198773954453</v>
      </c>
      <c r="AS85" s="10"/>
      <c r="AT85" s="10">
        <f>(AU84+AU86)/2</f>
        <v>0.83574919901438283</v>
      </c>
      <c r="AU85" s="10"/>
      <c r="AV85" s="10">
        <f>(AW84+AW86)/2</f>
        <v>0.8288700100942622</v>
      </c>
      <c r="AW85" s="10"/>
      <c r="AX85" s="10">
        <f>(AY84+AY86)/2</f>
        <v>0.82935121358209329</v>
      </c>
      <c r="AY85" s="10"/>
      <c r="AZ85" s="10">
        <f>(BA84+BA86)/2</f>
        <v>0.94766450297703253</v>
      </c>
      <c r="BA85" s="10"/>
    </row>
    <row r="86" spans="1:53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>
        <f>(AH85+AH87)/2</f>
        <v>0.90811140275769986</v>
      </c>
      <c r="AH86" s="10"/>
      <c r="AI86" s="10">
        <f>(AJ85+AJ87)/2</f>
        <v>0.90025395423267973</v>
      </c>
      <c r="AJ86" s="10"/>
      <c r="AK86" s="10">
        <f>(AL85+AL87)/2</f>
        <v>0.89258363395176432</v>
      </c>
      <c r="AL86" s="10"/>
      <c r="AM86" s="10">
        <f>(AN85+AN87)/2</f>
        <v>0.88540919453810307</v>
      </c>
      <c r="AN86" s="10"/>
      <c r="AO86" s="10">
        <f>(AP85+AP87)/2</f>
        <v>0.87922985052891223</v>
      </c>
      <c r="AP86" s="10"/>
      <c r="AQ86" s="10">
        <f>(AR85+AR87)/2</f>
        <v>0.87484400208193125</v>
      </c>
      <c r="AR86" s="10"/>
      <c r="AS86" s="10">
        <f>(AT85+AT87)/2</f>
        <v>0.8735574806774199</v>
      </c>
      <c r="AT86" s="10"/>
      <c r="AU86" s="10">
        <f>(AV85+AV87)/2</f>
        <v>0.87768331934602228</v>
      </c>
      <c r="AV86" s="10"/>
      <c r="AW86" s="10">
        <f>(AX85+AX87)/2</f>
        <v>0.89285231936106624</v>
      </c>
      <c r="AX86" s="10"/>
      <c r="AY86" s="10">
        <f>(AZ85+AZ87)/2</f>
        <v>0.95220601304927355</v>
      </c>
      <c r="AZ86" s="10"/>
      <c r="BA86" s="10">
        <f>1-1/1.1^32</f>
        <v>0.95263755925523308</v>
      </c>
    </row>
    <row r="87" spans="1:53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>
        <f>(AI86+AI88)/2</f>
        <v>0.90945844779002782</v>
      </c>
      <c r="AI87" s="10"/>
      <c r="AJ87" s="10">
        <f>(AK86+AK88)/2</f>
        <v>0.90528255318209983</v>
      </c>
      <c r="AK87" s="10"/>
      <c r="AL87" s="10">
        <f>(AM86+AM88)/2</f>
        <v>0.90203802306353054</v>
      </c>
      <c r="AM87" s="10"/>
      <c r="AN87" s="10">
        <f>(AO86+AO88)/2</f>
        <v>0.90017848506991749</v>
      </c>
      <c r="AO87" s="10"/>
      <c r="AP87" s="10">
        <f>(AQ86+AQ88)/2</f>
        <v>0.9003719751370266</v>
      </c>
      <c r="AQ87" s="10"/>
      <c r="AR87" s="10">
        <f>(AS86+AS88)/2</f>
        <v>0.90359601642431797</v>
      </c>
      <c r="AS87" s="10"/>
      <c r="AT87" s="10">
        <f>(AU86+AU88)/2</f>
        <v>0.91136576234045696</v>
      </c>
      <c r="AU87" s="10"/>
      <c r="AV87" s="10">
        <f>(AW86+AW88)/2</f>
        <v>0.92649662859778237</v>
      </c>
      <c r="AW87" s="10"/>
      <c r="AX87" s="10">
        <f>(AY86+AY88)/2</f>
        <v>0.95635342514003907</v>
      </c>
      <c r="AY87" s="10"/>
      <c r="AZ87" s="10">
        <f>(BA86+BA88)/2</f>
        <v>0.95674752312151456</v>
      </c>
      <c r="BA87" s="10"/>
    </row>
    <row r="88" spans="1:53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>
        <f>(AJ87+AJ89)/2</f>
        <v>0.91866294134737581</v>
      </c>
      <c r="AJ88" s="10"/>
      <c r="AK88" s="10">
        <f>(AL87+AL89)/2</f>
        <v>0.91798147241243533</v>
      </c>
      <c r="AL88" s="10"/>
      <c r="AM88" s="10">
        <f>(AN87+AN89)/2</f>
        <v>0.91866685158895811</v>
      </c>
      <c r="AN88" s="10"/>
      <c r="AO88" s="10">
        <f>(AP87+AP89)/2</f>
        <v>0.92112711961092264</v>
      </c>
      <c r="AP88" s="10"/>
      <c r="AQ88" s="10">
        <f>(AR87+AR89)/2</f>
        <v>0.92589994819212196</v>
      </c>
      <c r="AR88" s="10"/>
      <c r="AS88" s="10">
        <f>(AT87+AT89)/2</f>
        <v>0.93363455217121594</v>
      </c>
      <c r="AT88" s="10"/>
      <c r="AU88" s="10">
        <f>(AV87+AV89)/2</f>
        <v>0.94504820533489153</v>
      </c>
      <c r="AV88" s="10"/>
      <c r="AW88" s="10">
        <f>(AX87+AX89)/2</f>
        <v>0.9601409378344985</v>
      </c>
      <c r="AX88" s="10"/>
      <c r="AY88" s="10">
        <f>(AZ87+AZ89)/2</f>
        <v>0.96050083723080459</v>
      </c>
      <c r="AZ88" s="10"/>
      <c r="BA88" s="10">
        <f>1-1/1.1^34</f>
        <v>0.96085748698779594</v>
      </c>
    </row>
    <row r="89" spans="1:53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>
        <f>(AK88+AK90)/2</f>
        <v>0.93204332951265179</v>
      </c>
      <c r="AK89" s="10"/>
      <c r="AL89" s="10">
        <f>(AM88+AM90)/2</f>
        <v>0.93392492176134012</v>
      </c>
      <c r="AM89" s="10"/>
      <c r="AN89" s="10">
        <f>(AO88+AO90)/2</f>
        <v>0.93715521810799873</v>
      </c>
      <c r="AO89" s="10"/>
      <c r="AP89" s="10">
        <f>(AQ88+AQ90)/2</f>
        <v>0.94188226408481868</v>
      </c>
      <c r="AQ89" s="10"/>
      <c r="AR89" s="10">
        <f>(AS88+AS90)/2</f>
        <v>0.94820387995992605</v>
      </c>
      <c r="AS89" s="10"/>
      <c r="AT89" s="10">
        <f>(AU88+AU90)/2</f>
        <v>0.95590334200197502</v>
      </c>
      <c r="AU89" s="10"/>
      <c r="AV89" s="10">
        <f>(AW88+AW90)/2</f>
        <v>0.9635997820720007</v>
      </c>
      <c r="AW89" s="10"/>
      <c r="AX89" s="10">
        <f>(AY88+AY90)/2</f>
        <v>0.96392845052895793</v>
      </c>
      <c r="AY89" s="10"/>
      <c r="AZ89" s="10">
        <f>(BA88+BA90)/2</f>
        <v>0.96425415134009462</v>
      </c>
      <c r="BA89" s="10"/>
    </row>
    <row r="90" spans="1:53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>
        <f>(AL89+AL91)/2</f>
        <v>0.94610518661286813</v>
      </c>
      <c r="AL90" s="10"/>
      <c r="AM90" s="10">
        <f>(AN89+AN91)/2</f>
        <v>0.94918299193372224</v>
      </c>
      <c r="AN90" s="10"/>
      <c r="AO90" s="10">
        <f>(AP89+AP91)/2</f>
        <v>0.95318331660507494</v>
      </c>
      <c r="AP90" s="10"/>
      <c r="AQ90" s="10">
        <f>(AR89+AR91)/2</f>
        <v>0.9578645799775154</v>
      </c>
      <c r="AR90" s="10"/>
      <c r="AS90" s="10">
        <f>(AT89+AT91)/2</f>
        <v>0.96277320774863617</v>
      </c>
      <c r="AT90" s="10"/>
      <c r="AU90" s="10">
        <f>(AV89+AV91)/2</f>
        <v>0.96675847866905851</v>
      </c>
      <c r="AV90" s="10"/>
      <c r="AW90" s="10">
        <f>(AX89+AX91)/2</f>
        <v>0.9670586263095029</v>
      </c>
      <c r="AX90" s="10"/>
      <c r="AY90" s="10">
        <f>(AZ89+AZ91)/2</f>
        <v>0.96735606382711126</v>
      </c>
      <c r="AZ90" s="10"/>
      <c r="BA90" s="10">
        <f>1-1/1.1^36</f>
        <v>0.96765081569239331</v>
      </c>
    </row>
    <row r="91" spans="1:53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>
        <f>(AM90+AM92)/2</f>
        <v>0.95828545146439614</v>
      </c>
      <c r="AM91" s="10"/>
      <c r="AN91" s="10">
        <f>(AO90+AO92)/2</f>
        <v>0.96121076575944575</v>
      </c>
      <c r="AO91" s="10"/>
      <c r="AP91" s="10">
        <f>(AQ90+AQ92)/2</f>
        <v>0.96448436912533109</v>
      </c>
      <c r="AQ91" s="10"/>
      <c r="AR91" s="10">
        <f>(AS90+AS92)/2</f>
        <v>0.96752527999510463</v>
      </c>
      <c r="AS91" s="10"/>
      <c r="AT91" s="10">
        <f>(AU90+AU92)/2</f>
        <v>0.96964307349529721</v>
      </c>
      <c r="AU91" s="10"/>
      <c r="AV91" s="10">
        <f>(AW90+AW92)/2</f>
        <v>0.96991717526611632</v>
      </c>
      <c r="AW91" s="10"/>
      <c r="AX91" s="10">
        <f>(AY90+AY92)/2</f>
        <v>0.97018880209004787</v>
      </c>
      <c r="AY91" s="10"/>
      <c r="AZ91" s="10">
        <f>(BA90+BA92)/2</f>
        <v>0.97045797631412778</v>
      </c>
      <c r="BA91" s="10"/>
    </row>
    <row r="92" spans="1:53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>
        <f>(AN91+AN93)/2</f>
        <v>0.96738791099507004</v>
      </c>
      <c r="AN92" s="10"/>
      <c r="AO92" s="10">
        <f>(AP91+AP93)/2</f>
        <v>0.96923821491381656</v>
      </c>
      <c r="AP92" s="10"/>
      <c r="AQ92" s="10">
        <f>(AR91+AR93)/2</f>
        <v>0.97110415827314667</v>
      </c>
      <c r="AR92" s="10"/>
      <c r="AS92" s="10">
        <f>(AT91+AT93)/2</f>
        <v>0.97227735224157308</v>
      </c>
      <c r="AT92" s="10"/>
      <c r="AU92" s="10">
        <f>(AV91+AV93)/2</f>
        <v>0.97252766832153603</v>
      </c>
      <c r="AV92" s="10"/>
      <c r="AW92" s="10">
        <f>(AX91+AX93)/2</f>
        <v>0.97277572422272973</v>
      </c>
      <c r="AX92" s="10"/>
      <c r="AY92" s="10">
        <f>(AZ91+AZ93)/2</f>
        <v>0.97302154035298449</v>
      </c>
      <c r="AZ92" s="10"/>
      <c r="BA92" s="10">
        <f>1-1/1.1^38</f>
        <v>0.97326513693586225</v>
      </c>
    </row>
    <row r="93" spans="1:53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>
        <f>(AO92+AO94)/2</f>
        <v>0.97356505623069423</v>
      </c>
      <c r="AO93" s="10"/>
      <c r="AP93" s="10">
        <f>(AQ92+AQ94)/2</f>
        <v>0.97399206070230204</v>
      </c>
      <c r="AQ93" s="10"/>
      <c r="AR93" s="10">
        <f>(AS92+AS94)/2</f>
        <v>0.97468303655118871</v>
      </c>
      <c r="AS93" s="10"/>
      <c r="AT93" s="10">
        <f>(AU92+AU94)/2</f>
        <v>0.97491163098784894</v>
      </c>
      <c r="AU93" s="10"/>
      <c r="AV93" s="10">
        <f>(AW92+AW94)/2</f>
        <v>0.97513816137695564</v>
      </c>
      <c r="AW93" s="10"/>
      <c r="AX93" s="10">
        <f>(AY92+AY94)/2</f>
        <v>0.97536264635541148</v>
      </c>
      <c r="AY93" s="10"/>
      <c r="AZ93" s="10">
        <f>(BA92+BA94)/2</f>
        <v>0.9755851043918411</v>
      </c>
      <c r="BA93" s="10"/>
    </row>
    <row r="94" spans="1:53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>
        <f>(AP93+AP95)/2</f>
        <v>0.97789189754757189</v>
      </c>
      <c r="AP94" s="10"/>
      <c r="AQ94" s="10">
        <f>(AR93+AR95)/2</f>
        <v>0.97687996313145742</v>
      </c>
      <c r="AR94" s="10"/>
      <c r="AS94" s="10">
        <f>(AT93+AT95)/2</f>
        <v>0.97708872086080423</v>
      </c>
      <c r="AT94" s="10"/>
      <c r="AU94" s="10">
        <f>(AV93+AV95)/2</f>
        <v>0.97729559365416196</v>
      </c>
      <c r="AV94" s="10"/>
      <c r="AW94" s="10">
        <f>(AX93+AX95)/2</f>
        <v>0.97750059853118154</v>
      </c>
      <c r="AX94" s="10"/>
      <c r="AY94" s="10">
        <f>(AZ93+AZ95)/2</f>
        <v>0.97770375235783835</v>
      </c>
      <c r="AZ94" s="10"/>
      <c r="BA94" s="10">
        <f>1-1/1.1^40</f>
        <v>0.97790507184782005</v>
      </c>
    </row>
    <row r="95" spans="1:53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>
        <f>(AQ94+AQ96)/2</f>
        <v>0.98179173439284173</v>
      </c>
      <c r="AQ95" s="10"/>
      <c r="AR95" s="10">
        <f>(AS94+AS96)/2</f>
        <v>0.97907688971172613</v>
      </c>
      <c r="AS95" s="10"/>
      <c r="AT95" s="10">
        <f>(AU94+AU96)/2</f>
        <v>0.97926581073375951</v>
      </c>
      <c r="AU95" s="10"/>
      <c r="AV95" s="10">
        <f>(AW94+AW96)/2</f>
        <v>0.97945302593136829</v>
      </c>
      <c r="AW95" s="10"/>
      <c r="AX95" s="10">
        <f>(AY94+AY96)/2</f>
        <v>0.97963855070695161</v>
      </c>
      <c r="AY95" s="10"/>
      <c r="AZ95" s="10">
        <f>(BA94+BA96)/2</f>
        <v>0.97982240032383561</v>
      </c>
      <c r="BA95" s="10"/>
    </row>
    <row r="96" spans="1:53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>
        <f>(AR95+AR97)/2</f>
        <v>0.98670350565422615</v>
      </c>
      <c r="AR96" s="10"/>
      <c r="AS96" s="10">
        <f>(AT95+AT97)/2</f>
        <v>0.98106505856264814</v>
      </c>
      <c r="AT96" s="10"/>
      <c r="AU96" s="10">
        <f>(AV95+AV97)/2</f>
        <v>0.98123602781335695</v>
      </c>
      <c r="AV96" s="10"/>
      <c r="AW96" s="10">
        <f>(AX95+AX97)/2</f>
        <v>0.98140545333155493</v>
      </c>
      <c r="AX96" s="10"/>
      <c r="AY96" s="10">
        <f>(AZ95+AZ97)/2</f>
        <v>0.98157334905606475</v>
      </c>
      <c r="AZ96" s="10"/>
      <c r="BA96" s="10">
        <f>1-1/1.1^42</f>
        <v>0.98173972879985127</v>
      </c>
    </row>
    <row r="97" spans="1:53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>
        <f>(AS96+AS98)/2</f>
        <v>0.99433012159672618</v>
      </c>
      <c r="AS97" s="10"/>
      <c r="AT97" s="10">
        <f>(AU96+AU98)/2</f>
        <v>0.98286430639153677</v>
      </c>
      <c r="AU97" s="10"/>
      <c r="AV97" s="10">
        <f>(AW96+AW98)/2</f>
        <v>0.9830190296953456</v>
      </c>
      <c r="AW97" s="10"/>
      <c r="AX97" s="10">
        <f>(AY96+AY98)/2</f>
        <v>0.98317235595615826</v>
      </c>
      <c r="AY97" s="10"/>
      <c r="AZ97" s="10">
        <f>(BA96+BA98)/2</f>
        <v>0.98332429778829389</v>
      </c>
      <c r="BA97" s="10"/>
    </row>
    <row r="98" spans="1:53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>
        <f>(AT97+AT99)/2</f>
        <v>1.0075951846308042</v>
      </c>
      <c r="AT98" s="10"/>
      <c r="AU98" s="10">
        <f>(AV97+AV99)/2</f>
        <v>0.98449258496971648</v>
      </c>
      <c r="AV98" s="10"/>
      <c r="AW98" s="10">
        <f>(AX97+AX99)/2</f>
        <v>0.98463260605913627</v>
      </c>
      <c r="AX98" s="10"/>
      <c r="AY98" s="10">
        <f>(AZ97+AZ99)/2</f>
        <v>0.98477136285625189</v>
      </c>
      <c r="AZ98" s="10"/>
      <c r="BA98" s="10">
        <f>1-1/1.1^44</f>
        <v>0.98490886677673661</v>
      </c>
    </row>
    <row r="99" spans="1:53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>
        <f>(AU98+AU100)/2</f>
        <v>1.0323260628700717</v>
      </c>
      <c r="AU99" s="10"/>
      <c r="AV99" s="10">
        <f>(AW98+AW100)/2</f>
        <v>0.98596614024408735</v>
      </c>
      <c r="AW99" s="10"/>
      <c r="AX99" s="10">
        <f>(AY98+AY100)/2</f>
        <v>0.98609285616211428</v>
      </c>
      <c r="AY99" s="10"/>
      <c r="AZ99" s="10">
        <f>(BA98+BA100)/2</f>
        <v>0.98621842792420988</v>
      </c>
      <c r="BA99" s="10"/>
    </row>
    <row r="100" spans="1:53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>
        <f>(AV99+AV101)/2</f>
        <v>1.0801595407704268</v>
      </c>
      <c r="AV100" s="10"/>
      <c r="AW100" s="10">
        <f>(AX99+AX101)/2</f>
        <v>0.98729967442903832</v>
      </c>
      <c r="AX100" s="10"/>
      <c r="AY100" s="10">
        <f>(AZ99+AZ101)/2</f>
        <v>0.98741434946797679</v>
      </c>
      <c r="AZ100" s="10"/>
      <c r="BA100" s="10">
        <f>1-1/1.1^46</f>
        <v>0.98752798907168315</v>
      </c>
    </row>
    <row r="101" spans="1:53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>
        <f>(AW100+AW102)/2</f>
        <v>1.1743529412967664</v>
      </c>
      <c r="AW101" s="10"/>
      <c r="AX101" s="10">
        <f>(AY100+AY102)/2</f>
        <v>0.98850649269596225</v>
      </c>
      <c r="AY101" s="10"/>
      <c r="AZ101" s="10">
        <f>(BA100+BA102)/2</f>
        <v>0.9886102710117437</v>
      </c>
      <c r="BA101" s="10"/>
    </row>
    <row r="102" spans="1:53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>
        <f>(AX101+AX103)/2</f>
        <v>1.3614062081644944</v>
      </c>
      <c r="AX102" s="10"/>
      <c r="AY102" s="10">
        <f>(AZ101+AZ103)/2</f>
        <v>0.9895986359239477</v>
      </c>
      <c r="AZ102" s="10"/>
      <c r="BA102" s="10">
        <f>1-1/1.1^48</f>
        <v>0.98969255295180425</v>
      </c>
    </row>
    <row r="103" spans="1:53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>
        <f>(AY102+AY104)/2</f>
        <v>1.7343059236330267</v>
      </c>
      <c r="AY103" s="10"/>
      <c r="AZ103" s="10">
        <f>(BA102+BA104)/2</f>
        <v>0.99058700083615181</v>
      </c>
      <c r="BA103" s="10"/>
    </row>
    <row r="104" spans="1:53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>
        <f>(AZ103+AZ105)/2+0.991481449</f>
        <v>2.4790132113421057</v>
      </c>
      <c r="AZ104" s="10"/>
      <c r="BA104" s="10">
        <f>1-1/1.1^50</f>
        <v>0.99148144872049937</v>
      </c>
    </row>
    <row r="105" spans="1:53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>
        <f>(BA104+BA106)/2+0.992255862</f>
        <v>1.9844765238480595</v>
      </c>
      <c r="BA105" s="10"/>
    </row>
    <row r="106" spans="1:53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>
        <f>1-1/1.1^52</f>
        <v>0.99295987497561933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underlying assets</vt:lpstr>
      <vt:lpstr>underlying profits</vt:lpstr>
      <vt:lpstr>1-up swing option</vt:lpstr>
      <vt:lpstr>2-up swing option</vt:lpstr>
      <vt:lpstr>3-up swing option</vt:lpstr>
      <vt:lpstr>4-up swing option</vt:lpstr>
      <vt:lpstr>1-down swing option</vt:lpstr>
      <vt:lpstr>2-down swing option</vt:lpstr>
      <vt:lpstr>3-down swing option</vt:lpstr>
      <vt:lpstr>4-down swing option</vt:lpstr>
      <vt:lpstr>draft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Zhu</dc:creator>
  <cp:lastModifiedBy>Vanessa Zhu</cp:lastModifiedBy>
  <cp:lastPrinted>2021-03-12T18:31:50Z</cp:lastPrinted>
  <dcterms:created xsi:type="dcterms:W3CDTF">2021-03-07T06:51:39Z</dcterms:created>
  <dcterms:modified xsi:type="dcterms:W3CDTF">2021-03-12T18:36:22Z</dcterms:modified>
</cp:coreProperties>
</file>