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eguramiento Git\2563_G2_ACSW\04_Metricas\"/>
    </mc:Choice>
  </mc:AlternateContent>
  <xr:revisionPtr revIDLastSave="0" documentId="13_ncr:1_{DD0D516C-6BE4-46B6-A37D-81D378CCE0B3}" xr6:coauthVersionLast="47" xr6:coauthVersionMax="47" xr10:uidLastSave="{00000000-0000-0000-0000-000000000000}"/>
  <bookViews>
    <workbookView xWindow="-108" yWindow="-108" windowWidth="23256" windowHeight="12456" activeTab="3" xr2:uid="{D9A8F63F-1095-4855-AA2F-0979A7B7E7E7}"/>
  </bookViews>
  <sheets>
    <sheet name="Tabla 6.2" sheetId="1" r:id="rId1"/>
    <sheet name="Tabla 6.3" sheetId="3" r:id="rId2"/>
    <sheet name="Tabla 6.4" sheetId="5" r:id="rId3"/>
    <sheet name="Defectos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6" l="1"/>
  <c r="D19" i="6"/>
  <c r="B19" i="6"/>
  <c r="C10" i="6"/>
  <c r="D10" i="6"/>
  <c r="B10" i="6"/>
  <c r="D15" i="6"/>
  <c r="C15" i="6"/>
  <c r="C16" i="6"/>
  <c r="D16" i="6" s="1"/>
  <c r="C17" i="6"/>
  <c r="D17" i="6" s="1"/>
  <c r="C18" i="6"/>
  <c r="D18" i="6" s="1"/>
  <c r="C14" i="6"/>
  <c r="D14" i="6" s="1"/>
  <c r="C4" i="6"/>
  <c r="D4" i="6" s="1"/>
  <c r="C5" i="6"/>
  <c r="C6" i="6"/>
  <c r="C7" i="6"/>
  <c r="D7" i="6" s="1"/>
  <c r="C8" i="6"/>
  <c r="D8" i="6" s="1"/>
  <c r="C9" i="6"/>
  <c r="D9" i="6" s="1"/>
  <c r="C3" i="6"/>
  <c r="D6" i="6"/>
  <c r="D5" i="6"/>
  <c r="F25" i="5"/>
  <c r="G25" i="5"/>
  <c r="E25" i="5"/>
  <c r="G21" i="5"/>
  <c r="G22" i="5"/>
  <c r="G23" i="5"/>
  <c r="G24" i="5"/>
  <c r="G20" i="5"/>
  <c r="E21" i="5"/>
  <c r="E22" i="5"/>
  <c r="E23" i="5"/>
  <c r="E24" i="5"/>
  <c r="E20" i="5"/>
  <c r="F21" i="5"/>
  <c r="F22" i="5"/>
  <c r="F23" i="5"/>
  <c r="F24" i="5"/>
  <c r="F20" i="5"/>
  <c r="F7" i="5"/>
  <c r="G7" i="5" s="1"/>
  <c r="C23" i="3"/>
  <c r="C24" i="3"/>
  <c r="C25" i="3"/>
  <c r="C26" i="3"/>
  <c r="C22" i="3"/>
  <c r="B23" i="3"/>
  <c r="B24" i="3"/>
  <c r="B25" i="3"/>
  <c r="B26" i="3"/>
  <c r="B22" i="3"/>
  <c r="C7" i="3"/>
  <c r="C8" i="3"/>
  <c r="C9" i="3"/>
  <c r="C10" i="3"/>
  <c r="C11" i="3"/>
  <c r="C12" i="3"/>
  <c r="C6" i="3"/>
  <c r="B7" i="3"/>
  <c r="B8" i="3"/>
  <c r="F8" i="5" s="1"/>
  <c r="G8" i="5" s="1"/>
  <c r="B9" i="3"/>
  <c r="F9" i="5" s="1"/>
  <c r="B10" i="3"/>
  <c r="F10" i="5" s="1"/>
  <c r="B11" i="3"/>
  <c r="F11" i="5" s="1"/>
  <c r="B12" i="3"/>
  <c r="F12" i="5" s="1"/>
  <c r="B6" i="3"/>
  <c r="F6" i="5" s="1"/>
  <c r="D3" i="6" l="1"/>
  <c r="F13" i="5"/>
  <c r="F28" i="5" s="1"/>
  <c r="E6" i="5"/>
  <c r="G6" i="5"/>
  <c r="G10" i="5"/>
  <c r="E10" i="5"/>
  <c r="G12" i="5"/>
  <c r="E12" i="5"/>
  <c r="G11" i="5"/>
  <c r="E11" i="5"/>
  <c r="G9" i="5"/>
  <c r="E9" i="5"/>
  <c r="E7" i="5"/>
  <c r="E8" i="5"/>
  <c r="C27" i="3"/>
  <c r="C28" i="3" s="1"/>
  <c r="B27" i="3"/>
  <c r="B28" i="3" s="1"/>
  <c r="C13" i="3"/>
  <c r="C14" i="3" s="1"/>
  <c r="B13" i="3"/>
  <c r="B14" i="3" s="1"/>
  <c r="D27" i="1"/>
  <c r="D26" i="3" s="1"/>
  <c r="D26" i="1"/>
  <c r="D25" i="3" s="1"/>
  <c r="C28" i="1"/>
  <c r="C29" i="1"/>
  <c r="B28" i="1"/>
  <c r="B29" i="1" s="1"/>
  <c r="C13" i="1"/>
  <c r="C14" i="1" s="1"/>
  <c r="B13" i="1"/>
  <c r="B14" i="1" s="1"/>
  <c r="D7" i="1"/>
  <c r="D7" i="3" s="1"/>
  <c r="D8" i="1"/>
  <c r="D8" i="3" s="1"/>
  <c r="D9" i="1"/>
  <c r="D9" i="3" s="1"/>
  <c r="D10" i="1"/>
  <c r="D10" i="3" s="1"/>
  <c r="D11" i="1"/>
  <c r="D11" i="3" s="1"/>
  <c r="D12" i="1"/>
  <c r="D12" i="3" s="1"/>
  <c r="D6" i="1"/>
  <c r="D6" i="3" s="1"/>
  <c r="D24" i="1"/>
  <c r="D23" i="3" s="1"/>
  <c r="D25" i="1"/>
  <c r="D24" i="3" s="1"/>
  <c r="D23" i="1"/>
  <c r="D22" i="3" s="1"/>
  <c r="D13" i="3" l="1"/>
  <c r="D14" i="3" s="1"/>
  <c r="G13" i="5"/>
  <c r="G28" i="5" s="1"/>
  <c r="D13" i="1"/>
  <c r="D14" i="1" s="1"/>
  <c r="E13" i="5"/>
  <c r="E28" i="5" s="1"/>
  <c r="D27" i="3"/>
  <c r="D28" i="3" s="1"/>
  <c r="D28" i="1"/>
  <c r="D29" i="1" s="1"/>
</calcChain>
</file>

<file path=xl/sharedStrings.xml><?xml version="1.0" encoding="utf-8"?>
<sst xmlns="http://schemas.openxmlformats.org/spreadsheetml/2006/main" count="109" uniqueCount="50">
  <si>
    <t xml:space="preserve">Programa </t>
  </si>
  <si>
    <t>Tiempo de desarrollo</t>
  </si>
  <si>
    <t>LOC</t>
  </si>
  <si>
    <t>Minutos/LOC</t>
  </si>
  <si>
    <t>Funciones</t>
  </si>
  <si>
    <t>Fecha: 3/02/2025</t>
  </si>
  <si>
    <t>Totales</t>
  </si>
  <si>
    <t>Medias</t>
  </si>
  <si>
    <t>Funciones anteriores</t>
  </si>
  <si>
    <t>Funciones estimadas</t>
  </si>
  <si>
    <t>Min</t>
  </si>
  <si>
    <t>Media</t>
  </si>
  <si>
    <t>Max</t>
  </si>
  <si>
    <t>Estimado</t>
  </si>
  <si>
    <t>Estudiante:
Cristian Felix
Jorge Nasimba
Vanessa Zurita</t>
  </si>
  <si>
    <t>Microservicio Reserva</t>
  </si>
  <si>
    <t>Microservicio Servicio</t>
  </si>
  <si>
    <t xml:space="preserve">Clase: </t>
  </si>
  <si>
    <t>Estudiante: 
Cristian Felix
Jorge Nasimba
Vanessa Zurita</t>
  </si>
  <si>
    <t xml:space="preserve">Listar todas las reservas disponibles.	</t>
  </si>
  <si>
    <t xml:space="preserve">Obtener una reserva específica por ID.	</t>
  </si>
  <si>
    <t xml:space="preserve">Listar los servicios asociados a una reserva.	</t>
  </si>
  <si>
    <t xml:space="preserve">Listar reservas asociadas a un servicio específico.	</t>
  </si>
  <si>
    <t xml:space="preserve">Crear una nueva reserva con detalles básicos.	</t>
  </si>
  <si>
    <t xml:space="preserve">Asignar un servicio a una reserva específica.	</t>
  </si>
  <si>
    <t>Listar reservas</t>
  </si>
  <si>
    <t>Obtener reserva por ID</t>
  </si>
  <si>
    <t>Servicios de reserva</t>
  </si>
  <si>
    <t>Reservas por servicio</t>
  </si>
  <si>
    <t>Crear reserva</t>
  </si>
  <si>
    <t>Asignar servicio a reserva</t>
  </si>
  <si>
    <t>Eliminar servicio de reserva</t>
  </si>
  <si>
    <t>Profesor: Ing. Dario Morales</t>
  </si>
  <si>
    <t xml:space="preserve">Listar todos los servicios disponibles.	</t>
  </si>
  <si>
    <t xml:space="preserve">Obtener un servicio específico por ID.	</t>
  </si>
  <si>
    <t xml:space="preserve">Crear un nuevo servicio con detalles básicos.	</t>
  </si>
  <si>
    <t xml:space="preserve">Actualizar un servicio existente.	</t>
  </si>
  <si>
    <t xml:space="preserve">Eliminar un servicio específico por su ID.	</t>
  </si>
  <si>
    <t>Listar servicios</t>
  </si>
  <si>
    <t>Actualizar servicio</t>
  </si>
  <si>
    <t>Obtener servicio por ID</t>
  </si>
  <si>
    <t>Crear servicio</t>
  </si>
  <si>
    <t>Eliminar servicio</t>
  </si>
  <si>
    <t>-</t>
  </si>
  <si>
    <t>Estimado Total</t>
  </si>
  <si>
    <t>Número de programas</t>
  </si>
  <si>
    <t>Defectos</t>
  </si>
  <si>
    <t>Dd Planificado</t>
  </si>
  <si>
    <t>TOTAL HASTA LA FECHA</t>
  </si>
  <si>
    <t>Microsesrvicio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</si>
</sst>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vertical="top"/>
    </xf>
    <xf numFmtId="1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4CD0-F7E0-4955-865F-CF85F18C2AAE}">
  <dimension ref="A1:J29"/>
  <sheetViews>
    <sheetView topLeftCell="A5" workbookViewId="0">
      <selection activeCell="C23" sqref="C23"/>
    </sheetView>
  </sheetViews>
  <sheetFormatPr baseColWidth="10" defaultRowHeight="14.4" x14ac:dyDescent="0.3"/>
  <cols>
    <col min="1" max="1" width="20.88671875" customWidth="1"/>
    <col min="2" max="2" width="18.33203125" bestFit="1" customWidth="1"/>
    <col min="4" max="4" width="11.77734375" bestFit="1" customWidth="1"/>
  </cols>
  <sheetData>
    <row r="1" spans="1:10" ht="56.4" customHeight="1" x14ac:dyDescent="0.3">
      <c r="A1" s="22" t="s">
        <v>14</v>
      </c>
      <c r="B1" s="21"/>
      <c r="C1" s="21"/>
      <c r="D1" s="21"/>
      <c r="E1" s="14"/>
      <c r="F1" s="14"/>
      <c r="G1" s="21" t="s">
        <v>5</v>
      </c>
      <c r="H1" s="21"/>
      <c r="I1" s="21"/>
      <c r="J1" s="21"/>
    </row>
    <row r="2" spans="1:10" x14ac:dyDescent="0.3">
      <c r="A2" s="21" t="s">
        <v>32</v>
      </c>
      <c r="B2" s="21"/>
      <c r="C2" s="21"/>
      <c r="D2" s="21"/>
      <c r="E2" s="14"/>
      <c r="F2" s="14"/>
      <c r="G2" s="21" t="s">
        <v>17</v>
      </c>
      <c r="H2" s="21"/>
      <c r="I2" s="21"/>
      <c r="J2" s="21"/>
    </row>
    <row r="4" spans="1:10" x14ac:dyDescent="0.3">
      <c r="A4" s="20" t="s">
        <v>15</v>
      </c>
      <c r="B4" s="20"/>
      <c r="C4" s="20"/>
      <c r="D4" s="20"/>
    </row>
    <row r="5" spans="1:10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10" x14ac:dyDescent="0.3">
      <c r="A6" s="1">
        <v>1</v>
      </c>
      <c r="B6" s="1">
        <v>110</v>
      </c>
      <c r="C6" s="1">
        <v>88</v>
      </c>
      <c r="D6" s="6">
        <f>B6/C6</f>
        <v>1.25</v>
      </c>
    </row>
    <row r="7" spans="1:10" x14ac:dyDescent="0.3">
      <c r="A7" s="1">
        <v>2</v>
      </c>
      <c r="B7" s="1">
        <v>80</v>
      </c>
      <c r="C7" s="1">
        <v>70</v>
      </c>
      <c r="D7" s="6">
        <f t="shared" ref="D7:D12" si="0">B7/C7</f>
        <v>1.1428571428571428</v>
      </c>
    </row>
    <row r="8" spans="1:10" x14ac:dyDescent="0.3">
      <c r="A8" s="1">
        <v>3</v>
      </c>
      <c r="B8" s="1">
        <v>100</v>
      </c>
      <c r="C8" s="1">
        <v>61</v>
      </c>
      <c r="D8" s="6">
        <f t="shared" si="0"/>
        <v>1.639344262295082</v>
      </c>
    </row>
    <row r="9" spans="1:10" x14ac:dyDescent="0.3">
      <c r="A9" s="1">
        <v>4</v>
      </c>
      <c r="B9" s="1">
        <v>50</v>
      </c>
      <c r="C9" s="1">
        <v>42</v>
      </c>
      <c r="D9" s="6">
        <f t="shared" si="0"/>
        <v>1.1904761904761905</v>
      </c>
    </row>
    <row r="10" spans="1:10" x14ac:dyDescent="0.3">
      <c r="A10" s="1">
        <v>5</v>
      </c>
      <c r="B10" s="1">
        <v>10</v>
      </c>
      <c r="C10" s="1">
        <v>4</v>
      </c>
      <c r="D10" s="6">
        <f t="shared" si="0"/>
        <v>2.5</v>
      </c>
    </row>
    <row r="11" spans="1:10" x14ac:dyDescent="0.3">
      <c r="A11" s="1">
        <v>6</v>
      </c>
      <c r="B11" s="1">
        <v>150</v>
      </c>
      <c r="C11" s="1">
        <v>130</v>
      </c>
      <c r="D11" s="6">
        <f t="shared" si="0"/>
        <v>1.1538461538461537</v>
      </c>
    </row>
    <row r="12" spans="1:10" x14ac:dyDescent="0.3">
      <c r="A12" s="1">
        <v>7</v>
      </c>
      <c r="B12" s="1">
        <v>12</v>
      </c>
      <c r="C12" s="1">
        <v>10</v>
      </c>
      <c r="D12" s="6">
        <f t="shared" si="0"/>
        <v>1.2</v>
      </c>
    </row>
    <row r="13" spans="1:10" x14ac:dyDescent="0.3">
      <c r="A13" s="4" t="s">
        <v>6</v>
      </c>
      <c r="B13" s="4">
        <f>SUM(B6:B12)</f>
        <v>512</v>
      </c>
      <c r="C13" s="4">
        <f t="shared" ref="C13:D13" si="1">SUM(C6:C12)</f>
        <v>405</v>
      </c>
      <c r="D13" s="7">
        <f t="shared" si="1"/>
        <v>10.076523749474569</v>
      </c>
    </row>
    <row r="14" spans="1:10" x14ac:dyDescent="0.3">
      <c r="A14" s="4" t="s">
        <v>7</v>
      </c>
      <c r="B14" s="7">
        <f>B13/7</f>
        <v>73.142857142857139</v>
      </c>
      <c r="C14" s="7">
        <f t="shared" ref="C14:D14" si="2">C13/7</f>
        <v>57.857142857142854</v>
      </c>
      <c r="D14" s="7">
        <f t="shared" si="2"/>
        <v>1.4395033927820813</v>
      </c>
    </row>
    <row r="15" spans="1:10" x14ac:dyDescent="0.3">
      <c r="A15" s="3"/>
      <c r="B15" s="3"/>
      <c r="C15" s="3"/>
      <c r="D15" s="3"/>
    </row>
    <row r="16" spans="1:10" x14ac:dyDescent="0.3">
      <c r="A16" s="3"/>
      <c r="B16" s="3"/>
      <c r="C16" s="3"/>
      <c r="D16" s="3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21" spans="1:4" x14ac:dyDescent="0.3">
      <c r="A21" s="20" t="s">
        <v>16</v>
      </c>
      <c r="B21" s="20"/>
      <c r="C21" s="20"/>
      <c r="D21" s="20"/>
    </row>
    <row r="22" spans="1:4" x14ac:dyDescent="0.3">
      <c r="A22" s="1" t="s">
        <v>0</v>
      </c>
      <c r="B22" s="1" t="s">
        <v>1</v>
      </c>
      <c r="C22" s="1" t="s">
        <v>2</v>
      </c>
      <c r="D22" s="1" t="s">
        <v>3</v>
      </c>
    </row>
    <row r="23" spans="1:4" x14ac:dyDescent="0.3">
      <c r="A23" s="1">
        <v>8</v>
      </c>
      <c r="B23" s="1">
        <v>30</v>
      </c>
      <c r="C23" s="1">
        <v>15</v>
      </c>
      <c r="D23" s="6">
        <f>B23/C23</f>
        <v>2</v>
      </c>
    </row>
    <row r="24" spans="1:4" x14ac:dyDescent="0.3">
      <c r="A24" s="1">
        <v>9</v>
      </c>
      <c r="B24" s="1">
        <v>12</v>
      </c>
      <c r="C24" s="1">
        <v>10</v>
      </c>
      <c r="D24" s="6">
        <f t="shared" ref="D24:D25" si="3">B24/C24</f>
        <v>1.2</v>
      </c>
    </row>
    <row r="25" spans="1:4" x14ac:dyDescent="0.3">
      <c r="A25" s="1">
        <v>10</v>
      </c>
      <c r="B25" s="1">
        <v>40</v>
      </c>
      <c r="C25" s="1">
        <v>68</v>
      </c>
      <c r="D25" s="6">
        <f t="shared" si="3"/>
        <v>0.58823529411764708</v>
      </c>
    </row>
    <row r="26" spans="1:4" x14ac:dyDescent="0.3">
      <c r="A26" s="1">
        <v>11</v>
      </c>
      <c r="B26" s="1">
        <v>25</v>
      </c>
      <c r="C26" s="1">
        <v>28</v>
      </c>
      <c r="D26" s="6">
        <f>B26/C26</f>
        <v>0.8928571428571429</v>
      </c>
    </row>
    <row r="27" spans="1:4" x14ac:dyDescent="0.3">
      <c r="A27" s="1">
        <v>12</v>
      </c>
      <c r="B27" s="1">
        <v>50</v>
      </c>
      <c r="C27" s="1">
        <v>30</v>
      </c>
      <c r="D27" s="6">
        <f>B27/C27</f>
        <v>1.6666666666666667</v>
      </c>
    </row>
    <row r="28" spans="1:4" x14ac:dyDescent="0.3">
      <c r="A28" s="5" t="s">
        <v>6</v>
      </c>
      <c r="B28" s="5">
        <f>SUM(B23:B27)</f>
        <v>157</v>
      </c>
      <c r="C28" s="5">
        <f>SUM(C23:C27)</f>
        <v>151</v>
      </c>
      <c r="D28" s="8">
        <f>SUM(D23:D25)</f>
        <v>3.7882352941176474</v>
      </c>
    </row>
    <row r="29" spans="1:4" x14ac:dyDescent="0.3">
      <c r="A29" s="5" t="s">
        <v>7</v>
      </c>
      <c r="B29" s="8">
        <f>B28/3</f>
        <v>52.333333333333336</v>
      </c>
      <c r="C29" s="8">
        <f t="shared" ref="C29" si="4">C28/3</f>
        <v>50.333333333333336</v>
      </c>
      <c r="D29" s="8">
        <f t="shared" ref="D29" si="5">D28/3</f>
        <v>1.2627450980392159</v>
      </c>
    </row>
  </sheetData>
  <mergeCells count="6">
    <mergeCell ref="A21:D21"/>
    <mergeCell ref="G1:J1"/>
    <mergeCell ref="G2:J2"/>
    <mergeCell ref="A1:D1"/>
    <mergeCell ref="A2:D2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B684-5A53-4C68-9F19-FC684B166819}">
  <dimension ref="A1:J28"/>
  <sheetViews>
    <sheetView topLeftCell="A4" workbookViewId="0">
      <selection activeCell="C6" sqref="C6"/>
    </sheetView>
  </sheetViews>
  <sheetFormatPr baseColWidth="10" defaultRowHeight="14.4" x14ac:dyDescent="0.3"/>
  <cols>
    <col min="1" max="1" width="16.33203125" bestFit="1" customWidth="1"/>
    <col min="2" max="2" width="18.33203125" bestFit="1" customWidth="1"/>
    <col min="4" max="4" width="11.77734375" bestFit="1" customWidth="1"/>
    <col min="5" max="5" width="43.5546875" customWidth="1"/>
  </cols>
  <sheetData>
    <row r="1" spans="1:10" ht="69.599999999999994" customHeight="1" x14ac:dyDescent="0.3">
      <c r="A1" s="22" t="s">
        <v>14</v>
      </c>
      <c r="B1" s="21"/>
      <c r="C1" s="21"/>
      <c r="D1" s="21"/>
      <c r="E1" s="14"/>
      <c r="F1" s="14"/>
      <c r="G1" s="21" t="s">
        <v>5</v>
      </c>
      <c r="H1" s="21"/>
      <c r="I1" s="21"/>
      <c r="J1" s="21"/>
    </row>
    <row r="2" spans="1:10" ht="27" customHeight="1" x14ac:dyDescent="0.3">
      <c r="A2" s="21" t="s">
        <v>32</v>
      </c>
      <c r="B2" s="21"/>
      <c r="C2" s="21"/>
      <c r="D2" s="21"/>
      <c r="E2" s="14"/>
      <c r="F2" s="14"/>
      <c r="G2" s="21" t="s">
        <v>17</v>
      </c>
      <c r="H2" s="21"/>
      <c r="I2" s="21"/>
      <c r="J2" s="21"/>
    </row>
    <row r="4" spans="1:10" x14ac:dyDescent="0.3">
      <c r="A4" s="20" t="s">
        <v>15</v>
      </c>
      <c r="B4" s="20"/>
      <c r="C4" s="20"/>
      <c r="D4" s="20"/>
      <c r="E4" s="20"/>
    </row>
    <row r="5" spans="1:10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10" x14ac:dyDescent="0.3">
      <c r="A6" s="1">
        <v>1</v>
      </c>
      <c r="B6" s="1">
        <f>'Tabla 6.2'!B6</f>
        <v>110</v>
      </c>
      <c r="C6" s="1">
        <f>'Tabla 6.2'!C6</f>
        <v>88</v>
      </c>
      <c r="D6" s="6">
        <f>'Tabla 6.2'!D6</f>
        <v>1.25</v>
      </c>
      <c r="E6" s="1" t="s">
        <v>19</v>
      </c>
    </row>
    <row r="7" spans="1:10" x14ac:dyDescent="0.3">
      <c r="A7" s="1">
        <v>2</v>
      </c>
      <c r="B7" s="1">
        <f>'Tabla 6.2'!B7</f>
        <v>80</v>
      </c>
      <c r="C7" s="1">
        <f>'Tabla 6.2'!C7</f>
        <v>70</v>
      </c>
      <c r="D7" s="6">
        <f>'Tabla 6.2'!D7</f>
        <v>1.1428571428571428</v>
      </c>
      <c r="E7" s="1" t="s">
        <v>20</v>
      </c>
    </row>
    <row r="8" spans="1:10" x14ac:dyDescent="0.3">
      <c r="A8" s="1">
        <v>3</v>
      </c>
      <c r="B8" s="1">
        <f>'Tabla 6.2'!B8</f>
        <v>100</v>
      </c>
      <c r="C8" s="1">
        <f>'Tabla 6.2'!C8</f>
        <v>61</v>
      </c>
      <c r="D8" s="6">
        <f>'Tabla 6.2'!D8</f>
        <v>1.639344262295082</v>
      </c>
      <c r="E8" s="1" t="s">
        <v>21</v>
      </c>
    </row>
    <row r="9" spans="1:10" x14ac:dyDescent="0.3">
      <c r="A9" s="1">
        <v>4</v>
      </c>
      <c r="B9" s="1">
        <f>'Tabla 6.2'!B9</f>
        <v>50</v>
      </c>
      <c r="C9" s="1">
        <f>'Tabla 6.2'!C9</f>
        <v>42</v>
      </c>
      <c r="D9" s="6">
        <f>'Tabla 6.2'!D9</f>
        <v>1.1904761904761905</v>
      </c>
      <c r="E9" s="1" t="s">
        <v>22</v>
      </c>
    </row>
    <row r="10" spans="1:10" x14ac:dyDescent="0.3">
      <c r="A10" s="1">
        <v>5</v>
      </c>
      <c r="B10" s="1">
        <f>'Tabla 6.2'!B10</f>
        <v>10</v>
      </c>
      <c r="C10" s="1">
        <f>'Tabla 6.2'!C10</f>
        <v>4</v>
      </c>
      <c r="D10" s="6">
        <f>'Tabla 6.2'!D10</f>
        <v>2.5</v>
      </c>
      <c r="E10" s="1" t="s">
        <v>23</v>
      </c>
    </row>
    <row r="11" spans="1:10" x14ac:dyDescent="0.3">
      <c r="A11" s="1">
        <v>6</v>
      </c>
      <c r="B11" s="1">
        <f>'Tabla 6.2'!B11</f>
        <v>150</v>
      </c>
      <c r="C11" s="1">
        <f>'Tabla 6.2'!C11</f>
        <v>130</v>
      </c>
      <c r="D11" s="6">
        <f>'Tabla 6.2'!D11</f>
        <v>1.1538461538461537</v>
      </c>
      <c r="E11" s="1" t="s">
        <v>24</v>
      </c>
    </row>
    <row r="12" spans="1:10" x14ac:dyDescent="0.3">
      <c r="A12" s="1">
        <v>7</v>
      </c>
      <c r="B12" s="1">
        <f>'Tabla 6.2'!B12</f>
        <v>12</v>
      </c>
      <c r="C12" s="1">
        <f>'Tabla 6.2'!C12</f>
        <v>10</v>
      </c>
      <c r="D12" s="6">
        <f>'Tabla 6.2'!D12</f>
        <v>1.2</v>
      </c>
      <c r="E12" s="1" t="s">
        <v>24</v>
      </c>
    </row>
    <row r="13" spans="1:10" x14ac:dyDescent="0.3">
      <c r="A13" s="4" t="s">
        <v>6</v>
      </c>
      <c r="B13" s="4">
        <f>SUM(B6:B12)</f>
        <v>512</v>
      </c>
      <c r="C13" s="4">
        <f t="shared" ref="C13:D13" si="0">SUM(C6:C12)</f>
        <v>405</v>
      </c>
      <c r="D13" s="7">
        <f t="shared" si="0"/>
        <v>10.076523749474569</v>
      </c>
      <c r="E13" s="7" t="s">
        <v>43</v>
      </c>
    </row>
    <row r="14" spans="1:10" x14ac:dyDescent="0.3">
      <c r="A14" s="4" t="s">
        <v>7</v>
      </c>
      <c r="B14" s="7">
        <f>B13/7</f>
        <v>73.142857142857139</v>
      </c>
      <c r="C14" s="7">
        <f t="shared" ref="C14:D14" si="1">C13/7</f>
        <v>57.857142857142854</v>
      </c>
      <c r="D14" s="7">
        <f t="shared" si="1"/>
        <v>1.4395033927820813</v>
      </c>
      <c r="E14" s="7" t="s">
        <v>43</v>
      </c>
    </row>
    <row r="17" spans="1:5" x14ac:dyDescent="0.3">
      <c r="A17" s="3"/>
      <c r="B17" s="3"/>
      <c r="C17" s="3"/>
      <c r="D17" s="3"/>
    </row>
    <row r="20" spans="1:5" x14ac:dyDescent="0.3">
      <c r="A20" s="20" t="s">
        <v>16</v>
      </c>
      <c r="B20" s="20"/>
      <c r="C20" s="20"/>
      <c r="D20" s="20"/>
      <c r="E20" s="20"/>
    </row>
    <row r="21" spans="1:5" x14ac:dyDescent="0.3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</row>
    <row r="22" spans="1:5" x14ac:dyDescent="0.3">
      <c r="A22" s="1">
        <v>8</v>
      </c>
      <c r="B22" s="1">
        <f>'Tabla 6.2'!B23</f>
        <v>30</v>
      </c>
      <c r="C22" s="1">
        <f>'Tabla 6.2'!C23</f>
        <v>15</v>
      </c>
      <c r="D22" s="6">
        <f>'Tabla 6.2'!D23</f>
        <v>2</v>
      </c>
      <c r="E22" s="15" t="s">
        <v>33</v>
      </c>
    </row>
    <row r="23" spans="1:5" x14ac:dyDescent="0.3">
      <c r="A23" s="1">
        <v>9</v>
      </c>
      <c r="B23" s="1">
        <f>'Tabla 6.2'!B24</f>
        <v>12</v>
      </c>
      <c r="C23" s="1">
        <f>'Tabla 6.2'!C24</f>
        <v>10</v>
      </c>
      <c r="D23" s="6">
        <f>'Tabla 6.2'!D24</f>
        <v>1.2</v>
      </c>
      <c r="E23" s="15" t="s">
        <v>34</v>
      </c>
    </row>
    <row r="24" spans="1:5" x14ac:dyDescent="0.3">
      <c r="A24" s="1">
        <v>10</v>
      </c>
      <c r="B24" s="1">
        <f>'Tabla 6.2'!B25</f>
        <v>40</v>
      </c>
      <c r="C24" s="1">
        <f>'Tabla 6.2'!C25</f>
        <v>68</v>
      </c>
      <c r="D24" s="6">
        <f>'Tabla 6.2'!D25</f>
        <v>0.58823529411764708</v>
      </c>
      <c r="E24" s="15" t="s">
        <v>35</v>
      </c>
    </row>
    <row r="25" spans="1:5" x14ac:dyDescent="0.3">
      <c r="A25" s="1">
        <v>11</v>
      </c>
      <c r="B25" s="1">
        <f>'Tabla 6.2'!B26</f>
        <v>25</v>
      </c>
      <c r="C25" s="1">
        <f>'Tabla 6.2'!C26</f>
        <v>28</v>
      </c>
      <c r="D25" s="6">
        <f>'Tabla 6.2'!D26</f>
        <v>0.8928571428571429</v>
      </c>
      <c r="E25" s="15" t="s">
        <v>36</v>
      </c>
    </row>
    <row r="26" spans="1:5" x14ac:dyDescent="0.3">
      <c r="A26" s="1">
        <v>12</v>
      </c>
      <c r="B26" s="1">
        <f>'Tabla 6.2'!B27</f>
        <v>50</v>
      </c>
      <c r="C26" s="1">
        <f>'Tabla 6.2'!C27</f>
        <v>30</v>
      </c>
      <c r="D26" s="6">
        <f>'Tabla 6.2'!D27</f>
        <v>1.6666666666666667</v>
      </c>
      <c r="E26" s="15" t="s">
        <v>37</v>
      </c>
    </row>
    <row r="27" spans="1:5" x14ac:dyDescent="0.3">
      <c r="A27" s="5" t="s">
        <v>6</v>
      </c>
      <c r="B27" s="5">
        <f>SUM(B22:B26)</f>
        <v>157</v>
      </c>
      <c r="C27" s="5">
        <f>SUM(C22:C26)</f>
        <v>151</v>
      </c>
      <c r="D27" s="8">
        <f>SUM(D22:D24)</f>
        <v>3.7882352941176474</v>
      </c>
      <c r="E27" s="8" t="s">
        <v>43</v>
      </c>
    </row>
    <row r="28" spans="1:5" x14ac:dyDescent="0.3">
      <c r="A28" s="5" t="s">
        <v>7</v>
      </c>
      <c r="B28" s="8">
        <f>B27/3</f>
        <v>52.333333333333336</v>
      </c>
      <c r="C28" s="8">
        <f t="shared" ref="C28:D28" si="2">C27/3</f>
        <v>50.333333333333336</v>
      </c>
      <c r="D28" s="8">
        <f t="shared" si="2"/>
        <v>1.2627450980392159</v>
      </c>
      <c r="E28" s="8" t="s">
        <v>43</v>
      </c>
    </row>
  </sheetData>
  <mergeCells count="6">
    <mergeCell ref="A4:E4"/>
    <mergeCell ref="A20:E20"/>
    <mergeCell ref="A1:D1"/>
    <mergeCell ref="G1:J1"/>
    <mergeCell ref="A2:D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1F0-7487-458C-BEF7-B2F84D4B358A}">
  <dimension ref="A1:Q28"/>
  <sheetViews>
    <sheetView topLeftCell="A5" zoomScaleNormal="100" workbookViewId="0">
      <selection activeCell="A25" sqref="A25"/>
    </sheetView>
  </sheetViews>
  <sheetFormatPr baseColWidth="10" defaultRowHeight="14.4" x14ac:dyDescent="0.3"/>
  <cols>
    <col min="1" max="1" width="16.33203125" bestFit="1" customWidth="1"/>
    <col min="2" max="2" width="16.33203125" customWidth="1"/>
    <col min="3" max="3" width="43.33203125" customWidth="1"/>
    <col min="4" max="4" width="24.88671875" customWidth="1"/>
    <col min="5" max="5" width="11.77734375" bestFit="1" customWidth="1"/>
    <col min="6" max="6" width="10.88671875" customWidth="1"/>
    <col min="13" max="13" width="15.5546875" bestFit="1" customWidth="1"/>
    <col min="15" max="15" width="18" bestFit="1" customWidth="1"/>
    <col min="16" max="16" width="17.88671875" bestFit="1" customWidth="1"/>
    <col min="17" max="17" width="18" bestFit="1" customWidth="1"/>
  </cols>
  <sheetData>
    <row r="1" spans="1:17" ht="69" customHeight="1" x14ac:dyDescent="0.3">
      <c r="A1" s="23" t="s">
        <v>18</v>
      </c>
      <c r="B1" s="23"/>
      <c r="C1" s="23"/>
      <c r="D1" s="23"/>
      <c r="E1" s="23"/>
      <c r="F1" s="23"/>
      <c r="G1" s="23"/>
      <c r="H1" s="24" t="s">
        <v>5</v>
      </c>
      <c r="I1" s="24"/>
      <c r="J1" s="24"/>
      <c r="K1" s="24"/>
      <c r="L1" s="24"/>
    </row>
    <row r="2" spans="1:17" ht="39" customHeight="1" x14ac:dyDescent="0.3">
      <c r="A2" s="24" t="s">
        <v>32</v>
      </c>
      <c r="B2" s="24"/>
      <c r="C2" s="24"/>
      <c r="D2" s="24"/>
      <c r="E2" s="24"/>
      <c r="F2" s="24"/>
      <c r="G2" s="24"/>
      <c r="H2" s="24" t="s">
        <v>17</v>
      </c>
      <c r="I2" s="24"/>
      <c r="J2" s="24"/>
      <c r="K2" s="24"/>
      <c r="L2" s="24"/>
    </row>
    <row r="4" spans="1:17" x14ac:dyDescent="0.3">
      <c r="A4" s="20" t="s">
        <v>15</v>
      </c>
      <c r="B4" s="20"/>
      <c r="C4" s="20"/>
      <c r="D4" s="20"/>
      <c r="E4" s="20"/>
      <c r="F4" s="20"/>
      <c r="G4" s="20"/>
    </row>
    <row r="5" spans="1:17" x14ac:dyDescent="0.3">
      <c r="A5" s="1" t="s">
        <v>0</v>
      </c>
      <c r="B5" s="1" t="s">
        <v>2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</row>
    <row r="6" spans="1:17" x14ac:dyDescent="0.3">
      <c r="A6" s="1">
        <v>1</v>
      </c>
      <c r="B6" s="1">
        <v>50</v>
      </c>
      <c r="C6" s="15" t="s">
        <v>19</v>
      </c>
      <c r="D6" s="2" t="s">
        <v>25</v>
      </c>
      <c r="E6" s="11">
        <f>F6-(F6*0.2)</f>
        <v>88</v>
      </c>
      <c r="F6" s="1">
        <f>'Tabla 6.3'!B6</f>
        <v>110</v>
      </c>
      <c r="G6" s="1">
        <f>F6+(F6*0.2)</f>
        <v>132</v>
      </c>
    </row>
    <row r="7" spans="1:17" x14ac:dyDescent="0.3">
      <c r="A7" s="1">
        <v>2</v>
      </c>
      <c r="B7" s="1">
        <v>30</v>
      </c>
      <c r="C7" s="15" t="s">
        <v>20</v>
      </c>
      <c r="D7" s="2" t="s">
        <v>26</v>
      </c>
      <c r="E7" s="11">
        <f t="shared" ref="E7:E12" si="0">F7-(F7*0.2)</f>
        <v>64</v>
      </c>
      <c r="F7" s="1">
        <f>'Tabla 6.3'!B7</f>
        <v>80</v>
      </c>
      <c r="G7" s="1">
        <f t="shared" ref="G7:G12" si="1">F7+(F7*0.2)</f>
        <v>96</v>
      </c>
    </row>
    <row r="8" spans="1:17" x14ac:dyDescent="0.3">
      <c r="A8" s="1">
        <v>3</v>
      </c>
      <c r="B8" s="1">
        <v>4</v>
      </c>
      <c r="C8" s="15" t="s">
        <v>21</v>
      </c>
      <c r="D8" s="2" t="s">
        <v>27</v>
      </c>
      <c r="E8" s="11">
        <f t="shared" si="0"/>
        <v>80</v>
      </c>
      <c r="F8" s="1">
        <f>'Tabla 6.3'!B8</f>
        <v>100</v>
      </c>
      <c r="G8" s="1">
        <f t="shared" si="1"/>
        <v>120</v>
      </c>
    </row>
    <row r="9" spans="1:17" x14ac:dyDescent="0.3">
      <c r="A9" s="1">
        <v>4</v>
      </c>
      <c r="B9" s="1">
        <v>12</v>
      </c>
      <c r="C9" s="15" t="s">
        <v>22</v>
      </c>
      <c r="D9" s="2" t="s">
        <v>28</v>
      </c>
      <c r="E9" s="11">
        <f t="shared" si="0"/>
        <v>40</v>
      </c>
      <c r="F9" s="1">
        <f>'Tabla 6.3'!B9</f>
        <v>50</v>
      </c>
      <c r="G9" s="1">
        <f t="shared" si="1"/>
        <v>60</v>
      </c>
    </row>
    <row r="10" spans="1:17" x14ac:dyDescent="0.3">
      <c r="A10" s="1">
        <v>5</v>
      </c>
      <c r="B10" s="1">
        <v>30</v>
      </c>
      <c r="C10" s="15" t="s">
        <v>23</v>
      </c>
      <c r="D10" s="2" t="s">
        <v>29</v>
      </c>
      <c r="E10" s="11">
        <f t="shared" si="0"/>
        <v>8</v>
      </c>
      <c r="F10" s="1">
        <f>'Tabla 6.3'!B10</f>
        <v>10</v>
      </c>
      <c r="G10" s="1">
        <f t="shared" si="1"/>
        <v>12</v>
      </c>
    </row>
    <row r="11" spans="1:17" x14ac:dyDescent="0.3">
      <c r="A11" s="1">
        <v>6</v>
      </c>
      <c r="B11" s="1">
        <v>50</v>
      </c>
      <c r="C11" s="15" t="s">
        <v>24</v>
      </c>
      <c r="D11" s="2" t="s">
        <v>30</v>
      </c>
      <c r="E11" s="11">
        <f t="shared" si="0"/>
        <v>120</v>
      </c>
      <c r="F11" s="1">
        <f>'Tabla 6.3'!B11</f>
        <v>150</v>
      </c>
      <c r="G11" s="1">
        <f t="shared" si="1"/>
        <v>180</v>
      </c>
    </row>
    <row r="12" spans="1:17" x14ac:dyDescent="0.3">
      <c r="A12" s="1">
        <v>7</v>
      </c>
      <c r="B12" s="1">
        <v>45</v>
      </c>
      <c r="C12" s="15" t="s">
        <v>24</v>
      </c>
      <c r="D12" s="2" t="s">
        <v>31</v>
      </c>
      <c r="E12" s="11">
        <f t="shared" si="0"/>
        <v>9.6</v>
      </c>
      <c r="F12" s="1">
        <f>'Tabla 6.3'!B12</f>
        <v>12</v>
      </c>
      <c r="G12" s="1">
        <f t="shared" si="1"/>
        <v>14.4</v>
      </c>
    </row>
    <row r="13" spans="1:17" x14ac:dyDescent="0.3">
      <c r="A13" s="9" t="s">
        <v>13</v>
      </c>
      <c r="B13" s="9"/>
      <c r="C13" s="9"/>
      <c r="D13" s="9"/>
      <c r="E13" s="12">
        <f>SUM(E6:E12)</f>
        <v>409.6</v>
      </c>
      <c r="F13" s="12">
        <f t="shared" ref="F13:G13" si="2">SUM(F6:F12)</f>
        <v>512</v>
      </c>
      <c r="G13" s="12">
        <f t="shared" si="2"/>
        <v>614.4</v>
      </c>
    </row>
    <row r="14" spans="1:17" x14ac:dyDescent="0.3">
      <c r="A14" s="3"/>
      <c r="B14" s="3"/>
      <c r="C14" s="3"/>
      <c r="D14" s="3"/>
      <c r="E14" s="13"/>
      <c r="F14" s="13"/>
      <c r="G14" s="13"/>
      <c r="M14" s="3"/>
      <c r="N14" s="3"/>
      <c r="O14" s="3"/>
      <c r="P14" s="3"/>
      <c r="Q14" s="13"/>
    </row>
    <row r="15" spans="1:17" x14ac:dyDescent="0.3">
      <c r="A15" s="3"/>
      <c r="B15" s="3"/>
      <c r="C15" s="13"/>
      <c r="D15" s="13"/>
      <c r="E15" s="13"/>
      <c r="F15" s="13"/>
      <c r="G15" s="13"/>
      <c r="M15" s="3"/>
      <c r="N15" s="3"/>
      <c r="O15" s="13"/>
      <c r="P15" s="13"/>
      <c r="Q15" s="13"/>
    </row>
    <row r="16" spans="1:17" x14ac:dyDescent="0.3">
      <c r="A16" s="3"/>
      <c r="B16" s="3"/>
      <c r="C16" s="3"/>
      <c r="D16" s="3"/>
      <c r="E16" s="3"/>
    </row>
    <row r="18" spans="1:9" x14ac:dyDescent="0.3">
      <c r="A18" s="20" t="s">
        <v>16</v>
      </c>
      <c r="B18" s="20"/>
      <c r="C18" s="20"/>
      <c r="D18" s="20"/>
      <c r="E18" s="20"/>
      <c r="F18" s="20"/>
      <c r="G18" s="20"/>
      <c r="H18" s="16"/>
      <c r="I18" s="16"/>
    </row>
    <row r="19" spans="1:9" x14ac:dyDescent="0.3">
      <c r="A19" s="1" t="s">
        <v>0</v>
      </c>
      <c r="B19" s="1" t="s">
        <v>2</v>
      </c>
      <c r="C19" s="1" t="s">
        <v>8</v>
      </c>
      <c r="D19" s="1" t="s">
        <v>9</v>
      </c>
      <c r="E19" s="1" t="s">
        <v>10</v>
      </c>
      <c r="F19" s="1" t="s">
        <v>11</v>
      </c>
      <c r="G19" s="1" t="s">
        <v>12</v>
      </c>
      <c r="H19" s="16"/>
      <c r="I19" s="16"/>
    </row>
    <row r="20" spans="1:9" x14ac:dyDescent="0.3">
      <c r="A20" s="1">
        <v>8</v>
      </c>
      <c r="B20" s="1">
        <v>50</v>
      </c>
      <c r="C20" s="15" t="s">
        <v>33</v>
      </c>
      <c r="D20" s="2" t="s">
        <v>38</v>
      </c>
      <c r="E20" s="11">
        <f>F20-(F20*0.2)</f>
        <v>24</v>
      </c>
      <c r="F20" s="1">
        <f>'Tabla 6.3'!B22</f>
        <v>30</v>
      </c>
      <c r="G20" s="1">
        <f>F20+(F20*0.2)</f>
        <v>36</v>
      </c>
      <c r="H20" s="16"/>
      <c r="I20" s="16"/>
    </row>
    <row r="21" spans="1:9" x14ac:dyDescent="0.3">
      <c r="A21" s="1">
        <v>9</v>
      </c>
      <c r="B21" s="1">
        <v>30</v>
      </c>
      <c r="C21" s="15" t="s">
        <v>34</v>
      </c>
      <c r="D21" s="2" t="s">
        <v>40</v>
      </c>
      <c r="E21" s="11">
        <f t="shared" ref="E21:E24" si="3">F21-(F21*0.2)</f>
        <v>9.6</v>
      </c>
      <c r="F21" s="1">
        <f>'Tabla 6.3'!B23</f>
        <v>12</v>
      </c>
      <c r="G21" s="1">
        <f t="shared" ref="G21:G24" si="4">F21+(F21*0.2)</f>
        <v>14.4</v>
      </c>
    </row>
    <row r="22" spans="1:9" x14ac:dyDescent="0.3">
      <c r="A22" s="1">
        <v>10</v>
      </c>
      <c r="B22" s="1">
        <v>4</v>
      </c>
      <c r="C22" s="15" t="s">
        <v>35</v>
      </c>
      <c r="D22" s="2" t="s">
        <v>41</v>
      </c>
      <c r="E22" s="11">
        <f t="shared" si="3"/>
        <v>32</v>
      </c>
      <c r="F22" s="1">
        <f>'Tabla 6.3'!B24</f>
        <v>40</v>
      </c>
      <c r="G22" s="1">
        <f t="shared" si="4"/>
        <v>48</v>
      </c>
    </row>
    <row r="23" spans="1:9" x14ac:dyDescent="0.3">
      <c r="A23" s="1">
        <v>11</v>
      </c>
      <c r="B23" s="1">
        <v>12</v>
      </c>
      <c r="C23" s="15" t="s">
        <v>36</v>
      </c>
      <c r="D23" s="2" t="s">
        <v>39</v>
      </c>
      <c r="E23" s="11">
        <f t="shared" si="3"/>
        <v>20</v>
      </c>
      <c r="F23" s="1">
        <f>'Tabla 6.3'!B25</f>
        <v>25</v>
      </c>
      <c r="G23" s="1">
        <f t="shared" si="4"/>
        <v>30</v>
      </c>
    </row>
    <row r="24" spans="1:9" x14ac:dyDescent="0.3">
      <c r="A24" s="1">
        <v>12</v>
      </c>
      <c r="B24" s="1">
        <v>30</v>
      </c>
      <c r="C24" s="15" t="s">
        <v>37</v>
      </c>
      <c r="D24" s="2" t="s">
        <v>42</v>
      </c>
      <c r="E24" s="11">
        <f t="shared" si="3"/>
        <v>40</v>
      </c>
      <c r="F24" s="1">
        <f>'Tabla 6.3'!B26</f>
        <v>50</v>
      </c>
      <c r="G24" s="1">
        <f t="shared" si="4"/>
        <v>60</v>
      </c>
    </row>
    <row r="25" spans="1:9" x14ac:dyDescent="0.3">
      <c r="A25" s="10" t="s">
        <v>13</v>
      </c>
      <c r="B25" s="10"/>
      <c r="C25" s="10"/>
      <c r="D25" s="10"/>
      <c r="E25" s="17">
        <f>SUM(E20:E24)</f>
        <v>125.6</v>
      </c>
      <c r="F25" s="17">
        <f t="shared" ref="F25:G25" si="5">SUM(F20:F24)</f>
        <v>157</v>
      </c>
      <c r="G25" s="17">
        <f t="shared" si="5"/>
        <v>188.4</v>
      </c>
    </row>
    <row r="26" spans="1:9" x14ac:dyDescent="0.3">
      <c r="A26" s="3"/>
      <c r="B26" s="3"/>
      <c r="C26" s="3"/>
      <c r="D26" s="13"/>
      <c r="E26" s="3"/>
    </row>
    <row r="28" spans="1:9" x14ac:dyDescent="0.3">
      <c r="A28" s="18" t="s">
        <v>44</v>
      </c>
      <c r="B28" s="18"/>
      <c r="C28" s="18"/>
      <c r="D28" s="18"/>
      <c r="E28" s="19">
        <f>SUM(E13+E25)</f>
        <v>535.20000000000005</v>
      </c>
      <c r="F28" s="19">
        <f t="shared" ref="F28:G28" si="6">SUM(F13+F25)</f>
        <v>669</v>
      </c>
      <c r="G28" s="19">
        <f t="shared" si="6"/>
        <v>802.8</v>
      </c>
    </row>
  </sheetData>
  <mergeCells count="6">
    <mergeCell ref="A18:G18"/>
    <mergeCell ref="A1:G1"/>
    <mergeCell ref="H1:L1"/>
    <mergeCell ref="H2:L2"/>
    <mergeCell ref="A2:G2"/>
    <mergeCell ref="A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6875-58DA-43BB-9C95-9C4D86410C67}">
  <dimension ref="A1:D19"/>
  <sheetViews>
    <sheetView tabSelected="1" workbookViewId="0">
      <selection activeCell="H11" sqref="H11"/>
    </sheetView>
  </sheetViews>
  <sheetFormatPr baseColWidth="10" defaultRowHeight="14.4" x14ac:dyDescent="0.3"/>
  <cols>
    <col min="1" max="1" width="20.44140625" bestFit="1" customWidth="1"/>
    <col min="4" max="4" width="12.6640625" bestFit="1" customWidth="1"/>
  </cols>
  <sheetData>
    <row r="1" spans="1:4" x14ac:dyDescent="0.3">
      <c r="A1" s="20" t="s">
        <v>49</v>
      </c>
      <c r="B1" s="20"/>
      <c r="C1" s="20"/>
      <c r="D1" s="20"/>
    </row>
    <row r="2" spans="1:4" x14ac:dyDescent="0.3">
      <c r="A2" s="1" t="s">
        <v>45</v>
      </c>
      <c r="B2" s="4" t="s">
        <v>46</v>
      </c>
      <c r="C2" s="5" t="s">
        <v>2</v>
      </c>
      <c r="D2" s="2" t="s">
        <v>47</v>
      </c>
    </row>
    <row r="3" spans="1:4" x14ac:dyDescent="0.3">
      <c r="A3" s="1">
        <v>1</v>
      </c>
      <c r="B3" s="1">
        <v>6</v>
      </c>
      <c r="C3" s="1">
        <f>'Tabla 6.2'!C6</f>
        <v>88</v>
      </c>
      <c r="D3" s="6">
        <f>(1000*B3)/C3</f>
        <v>68.181818181818187</v>
      </c>
    </row>
    <row r="4" spans="1:4" x14ac:dyDescent="0.3">
      <c r="A4" s="1">
        <v>2</v>
      </c>
      <c r="B4" s="1">
        <v>6</v>
      </c>
      <c r="C4" s="1">
        <f>'Tabla 6.2'!C7</f>
        <v>70</v>
      </c>
      <c r="D4" s="6">
        <f t="shared" ref="D4:D19" si="0">(1000*B4)/C4</f>
        <v>85.714285714285708</v>
      </c>
    </row>
    <row r="5" spans="1:4" x14ac:dyDescent="0.3">
      <c r="A5" s="1">
        <v>3</v>
      </c>
      <c r="B5" s="1">
        <v>2</v>
      </c>
      <c r="C5" s="1">
        <f>'Tabla 6.2'!C8</f>
        <v>61</v>
      </c>
      <c r="D5" s="6">
        <f t="shared" si="0"/>
        <v>32.786885245901637</v>
      </c>
    </row>
    <row r="6" spans="1:4" x14ac:dyDescent="0.3">
      <c r="A6" s="1">
        <v>4</v>
      </c>
      <c r="B6" s="1">
        <v>5</v>
      </c>
      <c r="C6" s="1">
        <f>'Tabla 6.2'!C9</f>
        <v>42</v>
      </c>
      <c r="D6" s="6">
        <f t="shared" si="0"/>
        <v>119.04761904761905</v>
      </c>
    </row>
    <row r="7" spans="1:4" x14ac:dyDescent="0.3">
      <c r="A7" s="1">
        <v>5</v>
      </c>
      <c r="B7" s="1">
        <v>2</v>
      </c>
      <c r="C7" s="1">
        <f>'Tabla 6.2'!C10</f>
        <v>4</v>
      </c>
      <c r="D7" s="6">
        <f t="shared" si="0"/>
        <v>500</v>
      </c>
    </row>
    <row r="8" spans="1:4" x14ac:dyDescent="0.3">
      <c r="A8" s="1">
        <v>6</v>
      </c>
      <c r="B8" s="1">
        <v>5</v>
      </c>
      <c r="C8" s="1">
        <f>'Tabla 6.2'!C11</f>
        <v>130</v>
      </c>
      <c r="D8" s="6">
        <f t="shared" si="0"/>
        <v>38.46153846153846</v>
      </c>
    </row>
    <row r="9" spans="1:4" x14ac:dyDescent="0.3">
      <c r="A9" s="1">
        <v>7</v>
      </c>
      <c r="B9" s="1">
        <v>3</v>
      </c>
      <c r="C9" s="1">
        <f>'Tabla 6.2'!C12</f>
        <v>10</v>
      </c>
      <c r="D9" s="6">
        <f t="shared" si="0"/>
        <v>300</v>
      </c>
    </row>
    <row r="10" spans="1:4" x14ac:dyDescent="0.3">
      <c r="A10" s="2" t="s">
        <v>48</v>
      </c>
      <c r="B10" s="1">
        <f>SUM(B3:B9)</f>
        <v>29</v>
      </c>
      <c r="C10" s="1">
        <f t="shared" ref="C10:D10" si="1">SUM(C3:C9)</f>
        <v>405</v>
      </c>
      <c r="D10" s="6">
        <f t="shared" si="1"/>
        <v>1144.1921466511631</v>
      </c>
    </row>
    <row r="11" spans="1:4" x14ac:dyDescent="0.3">
      <c r="A11" s="26"/>
      <c r="B11" s="26"/>
      <c r="C11" s="26"/>
      <c r="D11" s="27"/>
    </row>
    <row r="12" spans="1:4" x14ac:dyDescent="0.3">
      <c r="A12" s="26"/>
      <c r="B12" s="26"/>
      <c r="C12" s="26"/>
      <c r="D12" s="27"/>
    </row>
    <row r="13" spans="1:4" s="28" customFormat="1" x14ac:dyDescent="0.3">
      <c r="A13" s="20" t="s">
        <v>16</v>
      </c>
      <c r="B13" s="20"/>
      <c r="C13" s="20"/>
      <c r="D13" s="20"/>
    </row>
    <row r="14" spans="1:4" s="28" customFormat="1" x14ac:dyDescent="0.3">
      <c r="A14" s="1">
        <v>7</v>
      </c>
      <c r="B14" s="1">
        <v>2</v>
      </c>
      <c r="C14" s="1">
        <f>'Tabla 6.2'!C23</f>
        <v>15</v>
      </c>
      <c r="D14" s="6">
        <f t="shared" si="0"/>
        <v>133.33333333333334</v>
      </c>
    </row>
    <row r="15" spans="1:4" x14ac:dyDescent="0.3">
      <c r="A15" s="1">
        <v>8</v>
      </c>
      <c r="B15" s="1">
        <v>2</v>
      </c>
      <c r="C15" s="1">
        <f>'Tabla 6.2'!C24</f>
        <v>10</v>
      </c>
      <c r="D15" s="6">
        <f t="shared" si="0"/>
        <v>200</v>
      </c>
    </row>
    <row r="16" spans="1:4" x14ac:dyDescent="0.3">
      <c r="A16" s="25">
        <v>9</v>
      </c>
      <c r="B16" s="25">
        <v>4</v>
      </c>
      <c r="C16" s="1">
        <f>'Tabla 6.2'!C25</f>
        <v>68</v>
      </c>
      <c r="D16" s="6">
        <f t="shared" si="0"/>
        <v>58.823529411764703</v>
      </c>
    </row>
    <row r="17" spans="1:4" x14ac:dyDescent="0.3">
      <c r="A17" s="25">
        <v>10</v>
      </c>
      <c r="B17" s="25">
        <v>2</v>
      </c>
      <c r="C17" s="1">
        <f>'Tabla 6.2'!C26</f>
        <v>28</v>
      </c>
      <c r="D17" s="6">
        <f t="shared" si="0"/>
        <v>71.428571428571431</v>
      </c>
    </row>
    <row r="18" spans="1:4" x14ac:dyDescent="0.3">
      <c r="A18" s="1">
        <v>11</v>
      </c>
      <c r="B18" s="1">
        <v>4</v>
      </c>
      <c r="C18" s="1">
        <f>'Tabla 6.2'!C27</f>
        <v>30</v>
      </c>
      <c r="D18" s="6">
        <f t="shared" si="0"/>
        <v>133.33333333333334</v>
      </c>
    </row>
    <row r="19" spans="1:4" x14ac:dyDescent="0.3">
      <c r="A19" s="2" t="s">
        <v>48</v>
      </c>
      <c r="B19" s="1">
        <f>SUM(B14:B18)</f>
        <v>14</v>
      </c>
      <c r="C19" s="1">
        <f t="shared" ref="C19:D19" si="2">SUM(C14:C18)</f>
        <v>151</v>
      </c>
      <c r="D19" s="6">
        <f t="shared" si="2"/>
        <v>596.91876750700283</v>
      </c>
    </row>
  </sheetData>
  <mergeCells count="2">
    <mergeCell ref="A1:D1"/>
    <mergeCell ref="A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6.2</vt:lpstr>
      <vt:lpstr>Tabla 6.3</vt:lpstr>
      <vt:lpstr>Tabla 6.4</vt:lpstr>
      <vt:lpstr>Defectos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Zurita</dc:creator>
  <cp:lastModifiedBy>Vanessa Zurita</cp:lastModifiedBy>
  <dcterms:created xsi:type="dcterms:W3CDTF">2025-02-03T16:42:43Z</dcterms:created>
  <dcterms:modified xsi:type="dcterms:W3CDTF">2025-02-11T13:46:50Z</dcterms:modified>
</cp:coreProperties>
</file>