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jael Condori\Desktop\vaneza\metodos numericos\"/>
    </mc:Choice>
  </mc:AlternateContent>
  <xr:revisionPtr revIDLastSave="0" documentId="13_ncr:1_{338E763A-1907-47F7-BC2A-7B0FE5CCBB5D}" xr6:coauthVersionLast="47" xr6:coauthVersionMax="47" xr10:uidLastSave="{00000000-0000-0000-0000-000000000000}"/>
  <bookViews>
    <workbookView xWindow="-120" yWindow="-120" windowWidth="20730" windowHeight="11040" activeTab="2" xr2:uid="{3944E159-0182-4895-9638-68896FE38837}"/>
  </bookViews>
  <sheets>
    <sheet name="ejer4.5" sheetId="1" r:id="rId1"/>
    <sheet name="ejer4.6" sheetId="2" r:id="rId2"/>
    <sheet name="ejer4.16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4" i="2" l="1"/>
  <c r="F16" i="1"/>
  <c r="I16" i="1"/>
  <c r="D16" i="1"/>
  <c r="K3" i="2"/>
  <c r="K2" i="2"/>
  <c r="J8" i="2"/>
  <c r="J6" i="2"/>
  <c r="H14" i="2" s="1"/>
  <c r="J5" i="2"/>
  <c r="E14" i="2" s="1"/>
  <c r="J4" i="2"/>
  <c r="J7" i="2" s="1"/>
  <c r="F15" i="1"/>
  <c r="I15" i="1"/>
  <c r="D15" i="1"/>
  <c r="K7" i="1"/>
  <c r="K6" i="1"/>
  <c r="K5" i="1"/>
  <c r="L4" i="1"/>
  <c r="L3" i="1"/>
  <c r="K8" i="1"/>
  <c r="C13" i="2" l="1"/>
  <c r="C14" i="2"/>
  <c r="D14" i="1"/>
  <c r="F14" i="1" s="1"/>
  <c r="I14" i="1" s="1"/>
  <c r="E13" i="2" l="1"/>
  <c r="H13" i="2" s="1"/>
  <c r="J13" i="2" s="1"/>
  <c r="J15" i="2" s="1"/>
  <c r="C15" i="2"/>
  <c r="E15" i="2" l="1"/>
  <c r="H15" i="2"/>
</calcChain>
</file>

<file path=xl/sharedStrings.xml><?xml version="1.0" encoding="utf-8"?>
<sst xmlns="http://schemas.openxmlformats.org/spreadsheetml/2006/main" count="33" uniqueCount="21">
  <si>
    <t>f(x)</t>
  </si>
  <si>
    <t>h</t>
  </si>
  <si>
    <t>x_0</t>
  </si>
  <si>
    <t>x_1</t>
  </si>
  <si>
    <t>f'(x)=</t>
  </si>
  <si>
    <t>f''(x)=</t>
  </si>
  <si>
    <t>f'''(x)=</t>
  </si>
  <si>
    <t>primer orden f(x)+f'(x)*h</t>
  </si>
  <si>
    <t>error=</t>
  </si>
  <si>
    <t>segundo orden</t>
  </si>
  <si>
    <t>tercer orden</t>
  </si>
  <si>
    <t>error relativo porcentual</t>
  </si>
  <si>
    <t>cuarto orden</t>
  </si>
  <si>
    <t>f''''(x)=</t>
  </si>
  <si>
    <t>Variable</t>
  </si>
  <si>
    <t>Flujo Nominal (Q) [m^3/s]</t>
  </si>
  <si>
    <t>Derivada Numérica (dQ/dVariable)</t>
  </si>
  <si>
    <t>Incertidumbre</t>
  </si>
  <si>
    <t>Sensibilidad (dQ/dVariable * Incertidumbre) [m^3/s]</t>
  </si>
  <si>
    <t>n (rugosidad)</t>
  </si>
  <si>
    <t>S (pendiente)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</si>
</sst>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/>
    <xf numFmtId="0" fontId="2" fillId="2" borderId="1" xfId="1" applyBorder="1"/>
    <xf numFmtId="0" fontId="1" fillId="3" borderId="0" xfId="2"/>
    <xf numFmtId="0" fontId="1" fillId="3" borderId="2" xfId="2" applyBorder="1" applyAlignment="1">
      <alignment horizontal="center"/>
    </xf>
    <xf numFmtId="0" fontId="1" fillId="3" borderId="3" xfId="2" applyBorder="1" applyAlignment="1">
      <alignment horizontal="center"/>
    </xf>
  </cellXfs>
  <cellStyles count="3">
    <cellStyle name="40% - Énfasis1" xfId="2" builtinId="31"/>
    <cellStyle name="Énfasis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2</xdr:row>
      <xdr:rowOff>19049</xdr:rowOff>
    </xdr:from>
    <xdr:to>
      <xdr:col>8</xdr:col>
      <xdr:colOff>14287</xdr:colOff>
      <xdr:row>10</xdr:row>
      <xdr:rowOff>18720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8783BD50-E428-4D7D-A1B4-91FD7C04120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7516"/>
        <a:stretch/>
      </xdr:blipFill>
      <xdr:spPr>
        <a:xfrm>
          <a:off x="466725" y="400049"/>
          <a:ext cx="5986462" cy="1523671"/>
        </a:xfrm>
        <a:prstGeom prst="rect">
          <a:avLst/>
        </a:prstGeom>
      </xdr:spPr>
    </xdr:pic>
    <xdr:clientData/>
  </xdr:twoCellAnchor>
  <xdr:oneCellAnchor>
    <xdr:from>
      <xdr:col>4</xdr:col>
      <xdr:colOff>68262</xdr:colOff>
      <xdr:row>11</xdr:row>
      <xdr:rowOff>13494</xdr:rowOff>
    </xdr:from>
    <xdr:ext cx="2264089" cy="310356"/>
    <xdr:pic>
      <xdr:nvPicPr>
        <xdr:cNvPr id="5" name="Imagen 4">
          <a:extLst>
            <a:ext uri="{FF2B5EF4-FFF2-40B4-BE49-F238E27FC236}">
              <a16:creationId xmlns:a16="http://schemas.microsoft.com/office/drawing/2014/main" id="{E24D1BC6-7B07-4892-896C-E8809F6FC5A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3055" t="16468" r="36663" b="1"/>
        <a:stretch/>
      </xdr:blipFill>
      <xdr:spPr>
        <a:xfrm>
          <a:off x="3211512" y="2108994"/>
          <a:ext cx="2264089" cy="310356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10</xdr:row>
      <xdr:rowOff>161925</xdr:rowOff>
    </xdr:from>
    <xdr:ext cx="1962150" cy="407724"/>
    <xdr:pic>
      <xdr:nvPicPr>
        <xdr:cNvPr id="6" name="Imagen 5">
          <a:extLst>
            <a:ext uri="{FF2B5EF4-FFF2-40B4-BE49-F238E27FC236}">
              <a16:creationId xmlns:a16="http://schemas.microsoft.com/office/drawing/2014/main" id="{EB113969-C33C-4C0D-B370-AAFA1131D3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753100" y="2066925"/>
          <a:ext cx="1962150" cy="407724"/>
        </a:xfrm>
        <a:prstGeom prst="rect">
          <a:avLst/>
        </a:prstGeom>
      </xdr:spPr>
    </xdr:pic>
    <xdr:clientData/>
  </xdr:oneCellAnchor>
  <xdr:oneCellAnchor>
    <xdr:from>
      <xdr:col>2</xdr:col>
      <xdr:colOff>161925</xdr:colOff>
      <xdr:row>11</xdr:row>
      <xdr:rowOff>28575</xdr:rowOff>
    </xdr:from>
    <xdr:ext cx="1587500" cy="208361"/>
    <xdr:pic>
      <xdr:nvPicPr>
        <xdr:cNvPr id="7" name="Imagen 6">
          <a:extLst>
            <a:ext uri="{FF2B5EF4-FFF2-40B4-BE49-F238E27FC236}">
              <a16:creationId xmlns:a16="http://schemas.microsoft.com/office/drawing/2014/main" id="{E23B2281-4E9E-47CE-B1B2-F316E667D41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t="15499" r="63116" b="38004"/>
        <a:stretch/>
      </xdr:blipFill>
      <xdr:spPr>
        <a:xfrm>
          <a:off x="971550" y="2124075"/>
          <a:ext cx="1587500" cy="208361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6</xdr:col>
      <xdr:colOff>143565</xdr:colOff>
      <xdr:row>5</xdr:row>
      <xdr:rowOff>104896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8B6E7F2-CF5A-4F08-BDE5-DB4D27F5CD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190500"/>
          <a:ext cx="4944165" cy="866896"/>
        </a:xfrm>
        <a:prstGeom prst="rect">
          <a:avLst/>
        </a:prstGeom>
      </xdr:spPr>
    </xdr:pic>
    <xdr:clientData/>
  </xdr:twoCellAnchor>
  <xdr:oneCellAnchor>
    <xdr:from>
      <xdr:col>3</xdr:col>
      <xdr:colOff>68262</xdr:colOff>
      <xdr:row>10</xdr:row>
      <xdr:rowOff>13494</xdr:rowOff>
    </xdr:from>
    <xdr:ext cx="2264089" cy="310356"/>
    <xdr:pic>
      <xdr:nvPicPr>
        <xdr:cNvPr id="4" name="Imagen 3">
          <a:extLst>
            <a:ext uri="{FF2B5EF4-FFF2-40B4-BE49-F238E27FC236}">
              <a16:creationId xmlns:a16="http://schemas.microsoft.com/office/drawing/2014/main" id="{00BF752C-19AD-45C7-BE40-E9F0FE0383C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3055" t="16468" r="36663" b="1"/>
        <a:stretch/>
      </xdr:blipFill>
      <xdr:spPr>
        <a:xfrm>
          <a:off x="3211512" y="2108994"/>
          <a:ext cx="2264089" cy="310356"/>
        </a:xfrm>
        <a:prstGeom prst="rect">
          <a:avLst/>
        </a:prstGeom>
      </xdr:spPr>
    </xdr:pic>
    <xdr:clientData/>
  </xdr:oneCellAnchor>
  <xdr:oneCellAnchor>
    <xdr:from>
      <xdr:col>6</xdr:col>
      <xdr:colOff>76200</xdr:colOff>
      <xdr:row>9</xdr:row>
      <xdr:rowOff>161925</xdr:rowOff>
    </xdr:from>
    <xdr:ext cx="1962150" cy="407724"/>
    <xdr:pic>
      <xdr:nvPicPr>
        <xdr:cNvPr id="5" name="Imagen 4">
          <a:extLst>
            <a:ext uri="{FF2B5EF4-FFF2-40B4-BE49-F238E27FC236}">
              <a16:creationId xmlns:a16="http://schemas.microsoft.com/office/drawing/2014/main" id="{F1456CA6-222D-43BA-BD4F-00FBAC7A39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753100" y="2066925"/>
          <a:ext cx="1962150" cy="407724"/>
        </a:xfrm>
        <a:prstGeom prst="rect">
          <a:avLst/>
        </a:prstGeom>
      </xdr:spPr>
    </xdr:pic>
    <xdr:clientData/>
  </xdr:oneCellAnchor>
  <xdr:oneCellAnchor>
    <xdr:from>
      <xdr:col>1</xdr:col>
      <xdr:colOff>161925</xdr:colOff>
      <xdr:row>10</xdr:row>
      <xdr:rowOff>28575</xdr:rowOff>
    </xdr:from>
    <xdr:ext cx="1587500" cy="208361"/>
    <xdr:pic>
      <xdr:nvPicPr>
        <xdr:cNvPr id="6" name="Imagen 5">
          <a:extLst>
            <a:ext uri="{FF2B5EF4-FFF2-40B4-BE49-F238E27FC236}">
              <a16:creationId xmlns:a16="http://schemas.microsoft.com/office/drawing/2014/main" id="{163D5A32-6B16-4ADB-99DE-E8C80818630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t="15499" r="63116" b="38004"/>
        <a:stretch/>
      </xdr:blipFill>
      <xdr:spPr>
        <a:xfrm>
          <a:off x="971550" y="2124075"/>
          <a:ext cx="1587500" cy="208361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3</xdr:col>
      <xdr:colOff>2181973</xdr:colOff>
      <xdr:row>19</xdr:row>
      <xdr:rowOff>57637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A9FB8E5-87BF-4E80-8D83-9E41817F31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190500"/>
          <a:ext cx="5363323" cy="34866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DED01-B274-47A1-BE5D-8D8C107E6E11}">
  <dimension ref="C2:L16"/>
  <sheetViews>
    <sheetView zoomScaleNormal="100" workbookViewId="0">
      <selection activeCell="C14" sqref="C14"/>
    </sheetView>
  </sheetViews>
  <sheetFormatPr baseColWidth="10" defaultRowHeight="15" x14ac:dyDescent="0.25"/>
  <cols>
    <col min="1" max="1" width="5.5703125" customWidth="1"/>
    <col min="2" max="2" width="6.5703125" customWidth="1"/>
    <col min="3" max="3" width="23.5703125" customWidth="1"/>
    <col min="4" max="4" width="11.42578125" customWidth="1"/>
    <col min="5" max="5" width="14.42578125" customWidth="1"/>
    <col min="6" max="6" width="11.140625" customWidth="1"/>
    <col min="7" max="7" width="12.42578125" customWidth="1"/>
  </cols>
  <sheetData>
    <row r="2" spans="3:12" x14ac:dyDescent="0.25">
      <c r="L2" s="2" t="s">
        <v>0</v>
      </c>
    </row>
    <row r="3" spans="3:12" x14ac:dyDescent="0.25">
      <c r="J3" s="2" t="s">
        <v>2</v>
      </c>
      <c r="K3" s="3">
        <v>1</v>
      </c>
      <c r="L3" s="3">
        <f>25*K3^3-6*K3^2+7*K3-88</f>
        <v>-62</v>
      </c>
    </row>
    <row r="4" spans="3:12" x14ac:dyDescent="0.25">
      <c r="J4" s="2" t="s">
        <v>3</v>
      </c>
      <c r="K4" s="3">
        <v>3</v>
      </c>
      <c r="L4" s="3">
        <f>25*K4^3-6*K4^2+7*K4-88</f>
        <v>554</v>
      </c>
    </row>
    <row r="5" spans="3:12" x14ac:dyDescent="0.25">
      <c r="J5" s="2" t="s">
        <v>4</v>
      </c>
      <c r="K5" s="3">
        <f>COS(K3)</f>
        <v>0.54030230586813977</v>
      </c>
      <c r="L5" s="3"/>
    </row>
    <row r="6" spans="3:12" x14ac:dyDescent="0.25">
      <c r="J6" s="2" t="s">
        <v>5</v>
      </c>
      <c r="K6" s="3">
        <f>-SIN(K3)</f>
        <v>-0.8414709848078965</v>
      </c>
      <c r="L6" s="3"/>
    </row>
    <row r="7" spans="3:12" x14ac:dyDescent="0.25">
      <c r="J7" s="2" t="s">
        <v>6</v>
      </c>
      <c r="K7" s="3">
        <f>-COS(K3)</f>
        <v>-0.54030230586813977</v>
      </c>
      <c r="L7" s="3"/>
    </row>
    <row r="8" spans="3:12" x14ac:dyDescent="0.25">
      <c r="J8" s="2" t="s">
        <v>1</v>
      </c>
      <c r="K8" s="3">
        <f>K4-K3</f>
        <v>2</v>
      </c>
      <c r="L8" s="3"/>
    </row>
    <row r="13" spans="3:12" x14ac:dyDescent="0.25">
      <c r="I13" s="1"/>
    </row>
    <row r="14" spans="3:12" x14ac:dyDescent="0.25">
      <c r="C14" s="2" t="s">
        <v>7</v>
      </c>
      <c r="D14" s="3">
        <f>L4+K5*K8</f>
        <v>555.08060461173625</v>
      </c>
      <c r="E14" s="2" t="s">
        <v>9</v>
      </c>
      <c r="F14" s="4">
        <f>D14+K6*K3^2/FACT(2)</f>
        <v>554.65986911933226</v>
      </c>
      <c r="G14" s="5"/>
      <c r="H14" s="2" t="s">
        <v>10</v>
      </c>
      <c r="I14" s="3">
        <f>F14+K7*K3^3/FACT(3)</f>
        <v>554.56981873502093</v>
      </c>
    </row>
    <row r="15" spans="3:12" x14ac:dyDescent="0.25">
      <c r="C15" s="2" t="s">
        <v>8</v>
      </c>
      <c r="D15" s="3">
        <f>(K5*K8)</f>
        <v>1.0806046117362795</v>
      </c>
      <c r="F15" s="4">
        <f>(K6*K3^2)/FACT(2)</f>
        <v>-0.42073549240394825</v>
      </c>
      <c r="G15" s="5"/>
      <c r="I15" s="3">
        <f>(K7*K3^3)/FACT(3)</f>
        <v>-9.0050384311356632E-2</v>
      </c>
    </row>
    <row r="16" spans="3:12" x14ac:dyDescent="0.25">
      <c r="C16" s="2" t="s">
        <v>11</v>
      </c>
      <c r="D16" s="3">
        <f>ABS($L$4-D14)/ABS($L$4)</f>
        <v>1.9505498406791489E-3</v>
      </c>
      <c r="F16" s="4">
        <f>ABS($L$4-F14)/ABS($L$4)</f>
        <v>1.1910994933795245E-3</v>
      </c>
      <c r="G16" s="5"/>
      <c r="I16" s="3">
        <f t="shared" ref="I16" si="0">ABS($L$4-I14)/ABS($L$4)</f>
        <v>1.02855367332298E-3</v>
      </c>
    </row>
  </sheetData>
  <mergeCells count="3">
    <mergeCell ref="F14:G14"/>
    <mergeCell ref="F15:G15"/>
    <mergeCell ref="F16:G1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AEBC3-46BA-4213-A67D-C497386D83A0}">
  <dimension ref="B1:K15"/>
  <sheetViews>
    <sheetView workbookViewId="0">
      <selection activeCell="C14" sqref="C14"/>
    </sheetView>
  </sheetViews>
  <sheetFormatPr baseColWidth="10" defaultRowHeight="15" x14ac:dyDescent="0.25"/>
  <cols>
    <col min="2" max="2" width="23.7109375" customWidth="1"/>
    <col min="4" max="4" width="14" customWidth="1"/>
  </cols>
  <sheetData>
    <row r="1" spans="2:11" x14ac:dyDescent="0.25">
      <c r="K1" s="2" t="s">
        <v>0</v>
      </c>
    </row>
    <row r="2" spans="2:11" x14ac:dyDescent="0.25">
      <c r="I2" s="2" t="s">
        <v>2</v>
      </c>
      <c r="J2" s="3">
        <v>1</v>
      </c>
      <c r="K2" s="3">
        <f>LN(J2)</f>
        <v>0</v>
      </c>
    </row>
    <row r="3" spans="2:11" x14ac:dyDescent="0.25">
      <c r="I3" s="2" t="s">
        <v>3</v>
      </c>
      <c r="J3" s="3">
        <v>2.5</v>
      </c>
      <c r="K3" s="3">
        <f>LN(J3)</f>
        <v>0.91629073187415511</v>
      </c>
    </row>
    <row r="4" spans="2:11" x14ac:dyDescent="0.25">
      <c r="I4" s="2" t="s">
        <v>4</v>
      </c>
      <c r="J4" s="3">
        <f>COS(J2)</f>
        <v>0.54030230586813977</v>
      </c>
      <c r="K4" s="3"/>
    </row>
    <row r="5" spans="2:11" x14ac:dyDescent="0.25">
      <c r="I5" s="2" t="s">
        <v>5</v>
      </c>
      <c r="J5" s="3">
        <f>-SIN(J2)</f>
        <v>-0.8414709848078965</v>
      </c>
      <c r="K5" s="3"/>
    </row>
    <row r="6" spans="2:11" x14ac:dyDescent="0.25">
      <c r="I6" s="2" t="s">
        <v>6</v>
      </c>
      <c r="J6" s="3">
        <f>-COS(J2)</f>
        <v>-0.54030230586813977</v>
      </c>
      <c r="K6" s="3"/>
    </row>
    <row r="7" spans="2:11" x14ac:dyDescent="0.25">
      <c r="I7" s="2" t="s">
        <v>13</v>
      </c>
      <c r="J7" s="3">
        <f>SIN(J4)</f>
        <v>0.51439525852354917</v>
      </c>
      <c r="K7" s="3"/>
    </row>
    <row r="8" spans="2:11" x14ac:dyDescent="0.25">
      <c r="I8" s="2" t="s">
        <v>1</v>
      </c>
      <c r="J8" s="3">
        <f>J3-J2</f>
        <v>1.5</v>
      </c>
      <c r="K8" s="3"/>
    </row>
    <row r="12" spans="2:11" x14ac:dyDescent="0.25">
      <c r="H12" s="1"/>
    </row>
    <row r="13" spans="2:11" x14ac:dyDescent="0.25">
      <c r="B13" s="2" t="s">
        <v>7</v>
      </c>
      <c r="C13" s="3">
        <f>K3+J4*J8</f>
        <v>1.7267441906763648</v>
      </c>
      <c r="D13" s="2" t="s">
        <v>9</v>
      </c>
      <c r="E13" s="4">
        <f>C13+J5*J2^2/FACT(2)</f>
        <v>1.3060086982724166</v>
      </c>
      <c r="F13" s="5"/>
      <c r="G13" s="2" t="s">
        <v>10</v>
      </c>
      <c r="H13" s="3">
        <f>E13+J6*J2^3/FACT(3)</f>
        <v>1.2159583139610599</v>
      </c>
      <c r="I13" s="2" t="s">
        <v>12</v>
      </c>
      <c r="J13" s="3">
        <f>H13+J7*J2^4/FACT(4)</f>
        <v>1.2373914497328744</v>
      </c>
    </row>
    <row r="14" spans="2:11" x14ac:dyDescent="0.25">
      <c r="B14" s="2" t="s">
        <v>8</v>
      </c>
      <c r="C14" s="3">
        <f>(J4*J8)</f>
        <v>0.81045345880220965</v>
      </c>
      <c r="E14" s="4">
        <f>(J5*J2^2)/FACT(2)</f>
        <v>-0.42073549240394825</v>
      </c>
      <c r="F14" s="5"/>
      <c r="H14" s="3">
        <f>(J6*J2^3)/FACT(3)</f>
        <v>-9.0050384311356632E-2</v>
      </c>
      <c r="J14" s="3">
        <f>(J7*J2^4)/FACT(4)</f>
        <v>2.1433135771814549E-2</v>
      </c>
    </row>
    <row r="15" spans="2:11" x14ac:dyDescent="0.25">
      <c r="B15" s="2" t="s">
        <v>11</v>
      </c>
      <c r="C15" s="3">
        <f>ABS($K$3-C13)/ABS($K$3)</f>
        <v>0.88449378631663234</v>
      </c>
      <c r="E15" s="3">
        <f>ABS($K$3-E13)/ABS($K$3)</f>
        <v>0.42532130124370399</v>
      </c>
      <c r="F15" s="3"/>
      <c r="H15" s="3">
        <f>ABS($K$3-H13)/ABS($K$3)</f>
        <v>0.32704421387518917</v>
      </c>
      <c r="J15" s="3">
        <f>ABS($K$3-J13)/ABS($K$3)</f>
        <v>0.3504354095145642</v>
      </c>
    </row>
  </sheetData>
  <mergeCells count="2">
    <mergeCell ref="E13:F13"/>
    <mergeCell ref="E14:F1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C36842-B7C9-4CD3-81A7-726836DFE5DE}">
  <dimension ref="B21:F23"/>
  <sheetViews>
    <sheetView tabSelected="1" topLeftCell="A5" workbookViewId="0">
      <selection activeCell="D25" sqref="D25"/>
    </sheetView>
  </sheetViews>
  <sheetFormatPr baseColWidth="10" defaultRowHeight="15" x14ac:dyDescent="0.25"/>
  <cols>
    <col min="2" max="3" width="23.85546875" customWidth="1"/>
    <col min="4" max="4" width="34.5703125" customWidth="1"/>
    <col min="5" max="5" width="23.85546875" customWidth="1"/>
    <col min="6" max="6" width="47.28515625" customWidth="1"/>
  </cols>
  <sheetData>
    <row r="21" spans="2:6" x14ac:dyDescent="0.25">
      <c r="B21" s="2" t="s">
        <v>14</v>
      </c>
      <c r="C21" s="2" t="s">
        <v>15</v>
      </c>
      <c r="D21" s="2" t="s">
        <v>16</v>
      </c>
      <c r="E21" s="2" t="s">
        <v>17</v>
      </c>
      <c r="F21" s="2" t="s">
        <v>18</v>
      </c>
    </row>
    <row r="22" spans="2:6" x14ac:dyDescent="0.25">
      <c r="B22" s="2" t="s">
        <v>19</v>
      </c>
      <c r="C22" s="3">
        <v>1.522112116</v>
      </c>
      <c r="D22" s="3">
        <v>-50.793507769999998</v>
      </c>
      <c r="E22" s="3">
        <v>3.0000000000000001E-3</v>
      </c>
      <c r="F22" s="3">
        <v>0.15238052299999999</v>
      </c>
    </row>
    <row r="23" spans="2:6" x14ac:dyDescent="0.25">
      <c r="B23" s="2" t="s">
        <v>20</v>
      </c>
      <c r="C23" s="3">
        <v>1.522112116</v>
      </c>
      <c r="D23" s="3">
        <v>2537.2060390000001</v>
      </c>
      <c r="E23" s="3">
        <v>3.0000000000000001E-5</v>
      </c>
      <c r="F23" s="3">
        <v>7.6116181000000005E-2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ejer4.5</vt:lpstr>
      <vt:lpstr>ejer4.6</vt:lpstr>
      <vt:lpstr>ejer4.16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Mijael Condori</dc:creator>
  <cp:lastModifiedBy>Mijael Condori</cp:lastModifiedBy>
  <dcterms:created xsi:type="dcterms:W3CDTF">2024-09-05T06:44:08Z</dcterms:created>
  <dcterms:modified xsi:type="dcterms:W3CDTF">2024-09-08T20:39:10Z</dcterms:modified>
</cp:coreProperties>
</file>