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a\Documents\_git-it\alfalfa\data_raw\irrigation-energy\"/>
    </mc:Choice>
  </mc:AlternateContent>
  <xr:revisionPtr revIDLastSave="0" documentId="8_{8577A4DB-1519-43FA-9F46-6B3E22348C35}" xr6:coauthVersionLast="47" xr6:coauthVersionMax="47" xr10:uidLastSave="{00000000-0000-0000-0000-000000000000}"/>
  <bookViews>
    <workbookView xWindow="-28920" yWindow="-120" windowWidth="29040" windowHeight="15840" tabRatio="920" activeTab="12" xr2:uid="{00000000-000D-0000-FFFF-FFFF00000000}"/>
  </bookViews>
  <sheets>
    <sheet name="README" sheetId="12" r:id="rId1"/>
    <sheet name="Reference Tables" sheetId="16" r:id="rId2"/>
    <sheet name="Table1" sheetId="1" r:id="rId3"/>
    <sheet name="Table2" sheetId="2" r:id="rId4"/>
    <sheet name="Table3a-b" sheetId="3" r:id="rId5"/>
    <sheet name="Table 4" sheetId="4" r:id="rId6"/>
    <sheet name="Table 5" sheetId="5" r:id="rId7"/>
    <sheet name="Table 6" sheetId="6" r:id="rId8"/>
    <sheet name="Table 7" sheetId="7" r:id="rId9"/>
    <sheet name="Table 8" sheetId="8" r:id="rId10"/>
    <sheet name="Table 9" sheetId="9" r:id="rId11"/>
    <sheet name="Table 10" sheetId="10" r:id="rId12"/>
    <sheet name="Table 11" sheetId="14" r:id="rId13"/>
    <sheet name="Table 12" sheetId="11" r:id="rId14"/>
    <sheet name="Table 13" sheetId="13" r:id="rId15"/>
    <sheet name="Table 14" sheetId="15" r:id="rId16"/>
    <sheet name="Table 15" sheetId="17" r:id="rId17"/>
    <sheet name="Table 17" sheetId="19" r:id="rId18"/>
    <sheet name="Table 18 " sheetId="20" r:id="rId19"/>
    <sheet name="Table 19" sheetId="21" r:id="rId20"/>
    <sheet name="Table20" sheetId="22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9" i="2" l="1"/>
  <c r="P52" i="2" l="1"/>
  <c r="Q41" i="2"/>
  <c r="R52" i="2"/>
  <c r="Q52" i="2"/>
  <c r="R51" i="2"/>
  <c r="Q51" i="2"/>
  <c r="P51" i="2"/>
  <c r="R50" i="2"/>
  <c r="Q50" i="2"/>
  <c r="P50" i="2"/>
  <c r="R49" i="2"/>
  <c r="Q49" i="2"/>
  <c r="R48" i="2"/>
  <c r="Q48" i="2"/>
  <c r="P48" i="2"/>
  <c r="R47" i="2"/>
  <c r="Q47" i="2"/>
  <c r="P47" i="2"/>
  <c r="R46" i="2"/>
  <c r="Q46" i="2"/>
  <c r="P46" i="2"/>
  <c r="R45" i="2"/>
  <c r="Q45" i="2"/>
  <c r="P45" i="2"/>
  <c r="R44" i="2"/>
  <c r="Q44" i="2"/>
  <c r="P44" i="2"/>
  <c r="R43" i="2"/>
  <c r="Q43" i="2"/>
  <c r="P43" i="2"/>
  <c r="R42" i="2"/>
  <c r="Q42" i="2"/>
  <c r="P42" i="2"/>
  <c r="R41" i="2"/>
  <c r="P41" i="2"/>
  <c r="A74" i="4"/>
  <c r="A75" i="4"/>
  <c r="B75" i="4"/>
  <c r="A26" i="5"/>
  <c r="A24" i="5"/>
  <c r="C75" i="4"/>
  <c r="C76" i="4"/>
  <c r="B76" i="4"/>
  <c r="B15" i="15"/>
  <c r="B16" i="15"/>
</calcChain>
</file>

<file path=xl/sharedStrings.xml><?xml version="1.0" encoding="utf-8"?>
<sst xmlns="http://schemas.openxmlformats.org/spreadsheetml/2006/main" count="1219" uniqueCount="615">
  <si>
    <t>This spreadsheet contains the reference tables to be used in the Energy Use and Greenhouse Gas Emissions Metric Calculations for Fieldprint Platform 3.0</t>
  </si>
  <si>
    <t>Tables are referenced in the accompanying word documents</t>
  </si>
  <si>
    <t>REVISION HISTORY</t>
  </si>
  <si>
    <t>Date</t>
  </si>
  <si>
    <t>REVISION</t>
  </si>
  <si>
    <t>Name</t>
  </si>
  <si>
    <t>UPDATED to include Table 17 for Rice Methane and Table 18 for Electricity emissions by region (Allison Thomson)</t>
  </si>
  <si>
    <t>Allison Thomson</t>
  </si>
  <si>
    <t>UPDATED to include crop ids (Reference Table 1) and energy use ids (Table 1) to provide consistency with API documentation; ;; (Allison Thomson)</t>
  </si>
  <si>
    <t>UPDATED to clarify that CO2e value in Table 1 for electricity should be instead taken from Table 18</t>
  </si>
  <si>
    <t>UPDATED to clarify wheat variety and corn mode for all tables</t>
  </si>
  <si>
    <t xml:space="preserve">UPDATEDto include specific corn silage value in Table 13 </t>
  </si>
  <si>
    <t>UPDATED placeholder for calcium fertilizer added in Table 2; to be filled in as available</t>
  </si>
  <si>
    <t>UPDATED Yield unit for sugar beets in the reference tables</t>
  </si>
  <si>
    <t>REMOVED electricity as an option from the fuel types in Table 1; has been replaced by table 18</t>
  </si>
  <si>
    <t>REPLACED Table 11 (pounds of water per point of moisture) with table that includes half-percentage points</t>
  </si>
  <si>
    <t>UPDATED table 10 to include option for Commercially dried by buyer</t>
  </si>
  <si>
    <t>UPDATED table 2 to include fert_type and fert_id columns</t>
  </si>
  <si>
    <t>ADDED Tables 19 and 20 for alfalfa harvest and drying energy and GHG; from v2.5 tables</t>
  </si>
  <si>
    <t>UPDATED Table 2 to fill in missing values, updated for Lime only applied per ton; included lime GHG emission</t>
  </si>
  <si>
    <t>UPDATED Table 15 to change "minimum till" to "reduced till" for consistency with other tables</t>
  </si>
  <si>
    <t>DELETED table 16 as redundant with table 20, revised energy value in Table2</t>
  </si>
  <si>
    <t>UPDATE Table 2 to include column "fraction of product that is N" for calculating total N in lbs for N2O emissions and for WQI</t>
  </si>
  <si>
    <t>UPDATED Table 2 to include fraction of product that is P, for use in WQI calculation</t>
  </si>
  <si>
    <t>UPDATED Table 12 cotton bales per truck information based on volume rather than weight</t>
  </si>
  <si>
    <t>UPDATED Table 14 to include lentil, sugarcane and other crop residue burning</t>
  </si>
  <si>
    <t>Updated Table 2 for liquid fertilizers CO2e to reflect pounds of nutrient per gallon</t>
  </si>
  <si>
    <t>Eric Coronel</t>
  </si>
  <si>
    <t>Updated Table 4 rice seeding units, from "seeds/acre" to "lbs/acre"</t>
  </si>
  <si>
    <t xml:space="preserve">UPDATED to remove Table 13 as no crop should recieve "credit" for removing residue. </t>
  </si>
  <si>
    <t xml:space="preserve">UPDATED to add additional seeding rate options for peanuts to Table 4. </t>
  </si>
  <si>
    <t>UPDATED Table 5 for alfalfa seeding rate units</t>
  </si>
  <si>
    <t>UPDATED Table 4 seeding rate ranges</t>
  </si>
  <si>
    <t>UPDATED Table 2, UAN 28-32% fertilizers moved to section for liquid fertilizers, BTUs and emissions updated</t>
  </si>
  <si>
    <t>List of Tables</t>
  </si>
  <si>
    <t>Reference Tables: Crop Output units (yield) for all crops, and standard rice yield conversion factors</t>
  </si>
  <si>
    <t xml:space="preserve">Table 1: Energy (BTU) and GHG Emissions (lbs CO2e) by fuel type for farm equipment operation. </t>
  </si>
  <si>
    <t xml:space="preserve">Table 2: Energy (BTU) and GHG emissions (lbs CO2e) embodied in fertilizer products (elemental, standard and custom blends) </t>
  </si>
  <si>
    <t>Table 3a: Energy (BTU/acre/application)  embodied in crop chemical products</t>
  </si>
  <si>
    <t>Table 3b: GHG emissions (lbs CO2e/acre/application) embodied in crop chemical products</t>
  </si>
  <si>
    <t>Table 4: Seeding rates per acre, options currently in the Fieldprint Platform 2.5</t>
  </si>
  <si>
    <t>Table 5: Energy embodied in seed production (BTU)</t>
  </si>
  <si>
    <t xml:space="preserve">Table 6: Energy Use and GHG Emissions national average values </t>
  </si>
  <si>
    <t>Table 7: Irrigation Pump pressure (PMPR) for use in calculating irrigation energy</t>
  </si>
  <si>
    <t>Table 8: Irrigation Pumping Depth (ft) - user data entry and mid-points for calculation</t>
  </si>
  <si>
    <t>Table 9: Cotton drying energy use (BTU) based on specified moisture level.</t>
  </si>
  <si>
    <t>Table 10: Drying system energy use parameters</t>
  </si>
  <si>
    <t>Table 11: Pouds of water removed, by crop, based on points of moisture removed in crop drying</t>
  </si>
  <si>
    <t>Table 12: Transportation energy truck capacity by crop</t>
  </si>
  <si>
    <t>Table 13: REMOVED</t>
  </si>
  <si>
    <t>Table 14: Emissions associated with burning of residue, per unit of crop yield.</t>
  </si>
  <si>
    <t>Table 15: Energy for establishment of alfalfa</t>
  </si>
  <si>
    <t>Table 17: Methane emissions factors (kg/ha/yr) based on clay content for CA and South regions</t>
  </si>
  <si>
    <t>Table 18: Emissions from electricity by eGRID region</t>
  </si>
  <si>
    <t>Table 19: Alfalfa drying energy and emissions parameters</t>
  </si>
  <si>
    <t>Table 20: Harvest type energy and emissions for alfalfa</t>
  </si>
  <si>
    <t>Reference Table 1: Crop Yield Units</t>
  </si>
  <si>
    <t>Crop ID</t>
  </si>
  <si>
    <t>Crop</t>
  </si>
  <si>
    <t>Yield Unit of Production</t>
  </si>
  <si>
    <t>Description</t>
  </si>
  <si>
    <t>Alfalfa</t>
  </si>
  <si>
    <t>ton</t>
  </si>
  <si>
    <t>Tons of hay harvested per year (may be multiple harvests)</t>
  </si>
  <si>
    <t>Barley</t>
  </si>
  <si>
    <t>bu.</t>
  </si>
  <si>
    <t>Bushel, 48 lbs. of barley grain per bushel</t>
  </si>
  <si>
    <t>Corn (grain)</t>
  </si>
  <si>
    <t>Bushel, 56 lbs. of corn grain per bushel</t>
  </si>
  <si>
    <t>Corn (silage)</t>
  </si>
  <si>
    <t>2000 pounds (lbs)</t>
  </si>
  <si>
    <t>Cotton</t>
  </si>
  <si>
    <t>lb. of lint</t>
  </si>
  <si>
    <t>Pounds (lbs.) of lint</t>
  </si>
  <si>
    <t>Peanuts</t>
  </si>
  <si>
    <t>lb.</t>
  </si>
  <si>
    <t>Pounds (lbs)</t>
  </si>
  <si>
    <t>Potatoes</t>
  </si>
  <si>
    <t>cwt</t>
  </si>
  <si>
    <t>Hundred weight, (100 lbs.)</t>
  </si>
  <si>
    <t>Rice*</t>
  </si>
  <si>
    <t>Sorghum</t>
  </si>
  <si>
    <t>Bu.</t>
  </si>
  <si>
    <t>Bushel, 56 lbs. of sorghum grain per bushel</t>
  </si>
  <si>
    <t>Soybeans</t>
  </si>
  <si>
    <t>Bushel, 60 lbs. of soybean seed per bushel</t>
  </si>
  <si>
    <t>Sugar beets</t>
  </si>
  <si>
    <t>ton sugar</t>
  </si>
  <si>
    <t>2000 pounds (lbs) of sugar</t>
  </si>
  <si>
    <t>Wheat (winter)</t>
  </si>
  <si>
    <t>Bushel, 60 lbs. of wheat grain per bushel</t>
  </si>
  <si>
    <t>wheat (spring)</t>
  </si>
  <si>
    <t>wheat (durum)</t>
  </si>
  <si>
    <t>Reference Table 2: Additional rice yield units (for conversion in Land Use Metric calculation)</t>
  </si>
  <si>
    <t>Reported Units</t>
  </si>
  <si>
    <t>Conversion</t>
  </si>
  <si>
    <t>Cwt/acre</t>
  </si>
  <si>
    <t>none</t>
  </si>
  <si>
    <t>Barrel/acre</t>
  </si>
  <si>
    <t>Multiply by 1.62 (cwt/Barrel)</t>
  </si>
  <si>
    <t>Bushel/acre</t>
  </si>
  <si>
    <t>Multiply by 0.45 (cwt/bushel)</t>
  </si>
  <si>
    <t>Short ton/acre</t>
  </si>
  <si>
    <t>Multiply by 20 (cwt/short ton)</t>
  </si>
  <si>
    <t>Energy by fuel type</t>
  </si>
  <si>
    <t>Greenhouse gas (GHG) emissions by fuel type</t>
  </si>
  <si>
    <t>fuel_type_id</t>
  </si>
  <si>
    <t>Fuel Type</t>
  </si>
  <si>
    <t>fuel/ diesel ratio (BTU basis)</t>
  </si>
  <si>
    <t>BTUs</t>
  </si>
  <si>
    <t>unit</t>
  </si>
  <si>
    <t>lb CO2e/fuel unit</t>
  </si>
  <si>
    <t>lb CO2 equiv/ Diesel gal Equiv</t>
  </si>
  <si>
    <t>Diesel Motor</t>
  </si>
  <si>
    <t>gal</t>
  </si>
  <si>
    <t>B5 Biodiesel</t>
  </si>
  <si>
    <t>B20 Biodiesel</t>
  </si>
  <si>
    <t>B100, Biodiesel</t>
  </si>
  <si>
    <t>Gasoline Regular Unleaded</t>
  </si>
  <si>
    <t>E10 Gasoline</t>
  </si>
  <si>
    <t>E85 Gasoline</t>
  </si>
  <si>
    <t>LP Butane</t>
  </si>
  <si>
    <t>Propane, LPG</t>
  </si>
  <si>
    <t>Natural Gas</t>
  </si>
  <si>
    <t>cu. Ft</t>
  </si>
  <si>
    <t>Compressed. Natural Gas (CNG)</t>
  </si>
  <si>
    <t>GGE (Gas Gallon Equivalent)</t>
  </si>
  <si>
    <t>Methanol</t>
  </si>
  <si>
    <t>kerosene</t>
  </si>
  <si>
    <t>sources:</t>
  </si>
  <si>
    <t>https://www.afdc.energy.gov/fuels/fuel_comparison_chart.pdf</t>
  </si>
  <si>
    <t>https://www.epa.gov/sites/production/files/2015-07/documents/emission-factors_2014.pdf</t>
  </si>
  <si>
    <t>calculated in spreadsheet electric_CO2_by_state_2014 spreadsheet. On a consumption basis NOT generation.</t>
  </si>
  <si>
    <t>Revised 6/27/17</t>
  </si>
  <si>
    <t>Note: CO2e value for electricity should be taken from Table 18 by region</t>
  </si>
  <si>
    <t xml:space="preserve">Table 2: Energy (BTU) and GHG emissions (lb CO2e) embodied in fertilizer products (elemental, standard and custom blends) </t>
  </si>
  <si>
    <t>fert_id</t>
  </si>
  <si>
    <t>fert_type_id</t>
  </si>
  <si>
    <t>Fertilizer</t>
  </si>
  <si>
    <t>Total Energy (BTU/lb nutrient)</t>
  </si>
  <si>
    <t>Total Energy (BTU/lb. product)</t>
  </si>
  <si>
    <t>CO2e in lbs per lb of nutrient</t>
  </si>
  <si>
    <t>fraction of product that is N</t>
  </si>
  <si>
    <t>fraction of product that is P2O5</t>
  </si>
  <si>
    <t>fraction of product that is K2O</t>
  </si>
  <si>
    <t>Elemental Nitrogen*</t>
  </si>
  <si>
    <t>Anhydrous Ammonia</t>
  </si>
  <si>
    <t>Urea 45-46% Nitrogen</t>
  </si>
  <si>
    <t>Ammonium Nitrate</t>
  </si>
  <si>
    <t>Ammonium Sulfate</t>
  </si>
  <si>
    <t>Super-phosphate 20% phosphate**</t>
  </si>
  <si>
    <t>Triple Superphosphate (44-46% phosphate)</t>
  </si>
  <si>
    <t>Mono-Ammonium Phosphate (MAP 11-52-0)</t>
  </si>
  <si>
    <t>Diammonium phosphate (DAP (18-46-0))</t>
  </si>
  <si>
    <t>Other Phosphate Fertilizers**</t>
  </si>
  <si>
    <t>Potassium chloride/muriate of potash 60% potassium</t>
  </si>
  <si>
    <t>Potassium Other***</t>
  </si>
  <si>
    <t>Potassium Nitrate***</t>
  </si>
  <si>
    <t>Gypsum</t>
  </si>
  <si>
    <t>Common Dry Blends****</t>
  </si>
  <si>
    <t>10-10-10</t>
  </si>
  <si>
    <t>3,571 </t>
  </si>
  <si>
    <t>20-10-10</t>
  </si>
  <si>
    <t>6,257 </t>
  </si>
  <si>
    <t>20-20-0</t>
  </si>
  <si>
    <t>6,120 </t>
  </si>
  <si>
    <t>10-20-20</t>
  </si>
  <si>
    <t>4,457 </t>
  </si>
  <si>
    <t>15-15-15</t>
  </si>
  <si>
    <t>5,357 </t>
  </si>
  <si>
    <t>19-19-19</t>
  </si>
  <si>
    <t>6,786 </t>
  </si>
  <si>
    <t>8-32-16</t>
  </si>
  <si>
    <t>4,165 </t>
  </si>
  <si>
    <t>6-24-10</t>
  </si>
  <si>
    <t>3,021 </t>
  </si>
  <si>
    <t>0-10-40</t>
  </si>
  <si>
    <t>2,421 </t>
  </si>
  <si>
    <t>0-20-20</t>
  </si>
  <si>
    <t>1,772 </t>
  </si>
  <si>
    <t>Common Liquid Blends per pound of product applied</t>
  </si>
  <si>
    <t>21-17-0</t>
  </si>
  <si>
    <t>6,521 </t>
  </si>
  <si>
    <t>10-34-0</t>
  </si>
  <si>
    <t>4,067 </t>
  </si>
  <si>
    <t>7-21-7</t>
  </si>
  <si>
    <t>3,597 </t>
  </si>
  <si>
    <t>28-0-0</t>
  </si>
  <si>
    <t>7,500 </t>
  </si>
  <si>
    <t>29-0-0</t>
  </si>
  <si>
    <t>7,768 </t>
  </si>
  <si>
    <t>30-0-0</t>
  </si>
  <si>
    <t>8,036 </t>
  </si>
  <si>
    <t>31-0-0</t>
  </si>
  <si>
    <t>8,304 </t>
  </si>
  <si>
    <t>32-0-0</t>
  </si>
  <si>
    <t>density</t>
  </si>
  <si>
    <t>Common Liquid Blends per gallon of product applied</t>
  </si>
  <si>
    <t>lbs/gallon</t>
  </si>
  <si>
    <t>Water %</t>
  </si>
  <si>
    <t>lbs N/gal</t>
  </si>
  <si>
    <t>lbs P/gal</t>
  </si>
  <si>
    <t>lbs K/gal</t>
  </si>
  <si>
    <t>UAN 28%</t>
  </si>
  <si>
    <t>UAN 30%</t>
  </si>
  <si>
    <t>UAN 32%</t>
  </si>
  <si>
    <t>8L</t>
  </si>
  <si>
    <t>Ammonium Sulfate - Liquid</t>
  </si>
  <si>
    <t>Custom Blends</t>
  </si>
  <si>
    <t>Custom N-P2O5-K2O Blend</t>
  </si>
  <si>
    <t>Custom N-P2O5-K2O Rate</t>
  </si>
  <si>
    <t>Per Ton Applied Annually</t>
  </si>
  <si>
    <t>Other Limestone</t>
  </si>
  <si>
    <t>Dolomite Lime</t>
  </si>
  <si>
    <t>Sources:</t>
  </si>
  <si>
    <t>resource-well to use numbers using database #13098 in GREET 2016</t>
  </si>
  <si>
    <t>Mosaic Chemical Properties table (http://www.cropnutrition.com/urea-ammonium-nitrate)</t>
  </si>
  <si>
    <t>https://nrcca.cals.cornell.edu/nutrient/CA4/CA4_SoftChalk/CA4_print.html</t>
  </si>
  <si>
    <t>http://www.liquidproducts.net/SpecSheets/10-34-0_spec_shet.pdf</t>
  </si>
  <si>
    <t>Revised 10/3/2017</t>
  </si>
  <si>
    <t>Herbicide</t>
  </si>
  <si>
    <t>Insecticide</t>
  </si>
  <si>
    <t>Fungicide</t>
  </si>
  <si>
    <t>Seed treatment</t>
  </si>
  <si>
    <t>Growth regulator</t>
  </si>
  <si>
    <t>fumigant</t>
  </si>
  <si>
    <t>Harvest Aid</t>
  </si>
  <si>
    <t>barley</t>
  </si>
  <si>
    <t>corn (grain)</t>
  </si>
  <si>
    <t>corn (silage)</t>
  </si>
  <si>
    <t>cotton</t>
  </si>
  <si>
    <t>peanuts</t>
  </si>
  <si>
    <t>potatoes</t>
  </si>
  <si>
    <t>rice</t>
  </si>
  <si>
    <t>sorghum</t>
  </si>
  <si>
    <t>soybeans</t>
  </si>
  <si>
    <t>sugar beets</t>
  </si>
  <si>
    <t>wheat (winter)</t>
  </si>
  <si>
    <t>* For new crops, these values are based on ARMS statistics and will likely need to be adjusted in the pilot phase</t>
  </si>
  <si>
    <t>seeds_planted_per_acre</t>
  </si>
  <si>
    <t>seeds_planted_midpoint</t>
  </si>
  <si>
    <t>crop_name</t>
  </si>
  <si>
    <t>Units</t>
  </si>
  <si>
    <t>Less than 24000</t>
  </si>
  <si>
    <t>Corn (grain and silage)</t>
  </si>
  <si>
    <t>seeds/acre</t>
  </si>
  <si>
    <t>42000 - 44000</t>
  </si>
  <si>
    <t>More than 44000</t>
  </si>
  <si>
    <t>24000 - 25999</t>
  </si>
  <si>
    <t>26000 - 27999</t>
  </si>
  <si>
    <t>28000 - 29999</t>
  </si>
  <si>
    <t>30000 - 31999</t>
  </si>
  <si>
    <t>32000 - 33999</t>
  </si>
  <si>
    <t>34000 - 35999</t>
  </si>
  <si>
    <t>36000 - 37999</t>
  </si>
  <si>
    <t>38000 - 39999</t>
  </si>
  <si>
    <t>40000 - 41999</t>
  </si>
  <si>
    <t>&gt;80000</t>
  </si>
  <si>
    <t>0-9999</t>
  </si>
  <si>
    <t>10000-19999</t>
  </si>
  <si>
    <t>20000-29999</t>
  </si>
  <si>
    <t>30000-39999</t>
  </si>
  <si>
    <t>40000-499999</t>
  </si>
  <si>
    <t>50000-59999</t>
  </si>
  <si>
    <t>60000-69999</t>
  </si>
  <si>
    <t>70000-79999</t>
  </si>
  <si>
    <t>10-12.99</t>
  </si>
  <si>
    <t>Potato</t>
  </si>
  <si>
    <t>CWT/acre</t>
  </si>
  <si>
    <t>13-15.99</t>
  </si>
  <si>
    <t>16-18.99</t>
  </si>
  <si>
    <t>19-21.99</t>
  </si>
  <si>
    <t>22-24.99</t>
  </si>
  <si>
    <t>25-27.99</t>
  </si>
  <si>
    <t>28-30.99</t>
  </si>
  <si>
    <t>31-33.99</t>
  </si>
  <si>
    <t>34-36.99</t>
  </si>
  <si>
    <t>37-39.99</t>
  </si>
  <si>
    <t>&lt;=30</t>
  </si>
  <si>
    <t>Rice</t>
  </si>
  <si>
    <t>lbs/acre</t>
  </si>
  <si>
    <t>31-60</t>
  </si>
  <si>
    <t>61-90</t>
  </si>
  <si>
    <t>&gt;90</t>
  </si>
  <si>
    <t>Less than 150000</t>
  </si>
  <si>
    <t>Soybean</t>
  </si>
  <si>
    <t>175000 - 200000</t>
  </si>
  <si>
    <t>More than 200000</t>
  </si>
  <si>
    <t>150000 - 174999</t>
  </si>
  <si>
    <t>Less than 850000</t>
  </si>
  <si>
    <t>Wheat (all)</t>
  </si>
  <si>
    <t>1750000 - 2000000</t>
  </si>
  <si>
    <t>More than 2000000</t>
  </si>
  <si>
    <t>850000 - 999999</t>
  </si>
  <si>
    <t>1000000 - 1249999</t>
  </si>
  <si>
    <t>1250000 - 1499999</t>
  </si>
  <si>
    <t>1500000 - 1749999</t>
  </si>
  <si>
    <t>40-59</t>
  </si>
  <si>
    <t>60-79</t>
  </si>
  <si>
    <t>80-99</t>
  </si>
  <si>
    <t>100-119</t>
  </si>
  <si>
    <t>120-139</t>
  </si>
  <si>
    <t>140-159</t>
  </si>
  <si>
    <t>160-179</t>
  </si>
  <si>
    <t>180-200</t>
  </si>
  <si>
    <t>40000-49999</t>
  </si>
  <si>
    <t>60000-70000</t>
  </si>
  <si>
    <t>4-5.9</t>
  </si>
  <si>
    <t>6-7.9</t>
  </si>
  <si>
    <t>8-10</t>
  </si>
  <si>
    <t>13620000 seeds/ton</t>
  </si>
  <si>
    <t>crop</t>
  </si>
  <si>
    <t>seeds/lb.</t>
  </si>
  <si>
    <t>lb./crop output measurement (e.g. corn = bu)</t>
  </si>
  <si>
    <t>seeds/crop output measurement</t>
  </si>
  <si>
    <t>Energy per seed (BTU/seed)</t>
  </si>
  <si>
    <t>For alfalfa, unit in column E is BTU/lb of seed</t>
  </si>
  <si>
    <t>Corn (Grain)</t>
  </si>
  <si>
    <t>Corn (Silage)</t>
  </si>
  <si>
    <t>Potatoes*</t>
  </si>
  <si>
    <t>92442 (BTU/cwt)</t>
  </si>
  <si>
    <t>Sugar Beets</t>
  </si>
  <si>
    <t>Wheat (All)</t>
  </si>
  <si>
    <t>*Potatoes are somewhat different in that the “Seed” is a piece of potato, therefore highly variable in size and weight. The assumption made here is for an average size of 2oz for a potato seed, from ND State University Extension. Units for the seeding rate input are in cwt per acre, so the value above is in energy per cwt</t>
  </si>
  <si>
    <t>Energy Use Indicator Average</t>
  </si>
  <si>
    <t>Energy (units)</t>
  </si>
  <si>
    <t xml:space="preserve">GHG indicator </t>
  </si>
  <si>
    <t>GHG (units)</t>
  </si>
  <si>
    <t>BTU/ton</t>
  </si>
  <si>
    <t xml:space="preserve">lbs. CO2e per ton </t>
  </si>
  <si>
    <t xml:space="preserve">Barley </t>
  </si>
  <si>
    <t xml:space="preserve">BTU/Bushel </t>
  </si>
  <si>
    <t xml:space="preserve">lbs. CO2e per bushel </t>
  </si>
  <si>
    <t>lbs. CO2e per bushel</t>
  </si>
  <si>
    <t>BTU/ton </t>
  </si>
  <si>
    <t>BTU/ lb. lint</t>
  </si>
  <si>
    <t>lbs CO2e per lb. lint</t>
  </si>
  <si>
    <t>BTU/lb</t>
  </si>
  <si>
    <t>lbs. CO2e per lb</t>
  </si>
  <si>
    <t xml:space="preserve">Potatoes </t>
  </si>
  <si>
    <t xml:space="preserve">BTU/CWT </t>
  </si>
  <si>
    <t>lbs. CO2e per CWT</t>
  </si>
  <si>
    <t xml:space="preserve">Rice </t>
  </si>
  <si>
    <t xml:space="preserve">lbs. CO2e per CWT </t>
  </si>
  <si>
    <t xml:space="preserve">BTU/Bushel 
</t>
  </si>
  <si>
    <t>BTU/Ton</t>
  </si>
  <si>
    <t xml:space="preserve">Source: Field to Market 2016 National Indicators Report </t>
  </si>
  <si>
    <t>Alfalfa - placeholder derived from draft benchmarks</t>
  </si>
  <si>
    <t>Sorghum - placeholder; set equal to corn grain</t>
  </si>
  <si>
    <r>
      <t>User Option </t>
    </r>
    <r>
      <rPr>
        <sz val="10"/>
        <rFont val="Calibri"/>
        <family val="2"/>
      </rPr>
      <t> </t>
    </r>
  </si>
  <si>
    <r>
      <t>Pressure </t>
    </r>
    <r>
      <rPr>
        <sz val="10"/>
        <rFont val="Calibri"/>
        <family val="2"/>
      </rPr>
      <t> (psi)</t>
    </r>
  </si>
  <si>
    <r>
      <t>Less than 5</t>
    </r>
    <r>
      <rPr>
        <sz val="10"/>
        <rFont val="Calibri"/>
        <family val="2"/>
      </rPr>
      <t> </t>
    </r>
  </si>
  <si>
    <r>
      <t>2.5</t>
    </r>
    <r>
      <rPr>
        <sz val="10"/>
        <rFont val="Calibri"/>
        <family val="2"/>
      </rPr>
      <t> </t>
    </r>
  </si>
  <si>
    <r>
      <t>5-10</t>
    </r>
    <r>
      <rPr>
        <sz val="10"/>
        <rFont val="Calibri"/>
        <family val="2"/>
      </rPr>
      <t> </t>
    </r>
  </si>
  <si>
    <r>
      <t>7.5</t>
    </r>
    <r>
      <rPr>
        <sz val="10"/>
        <rFont val="Calibri"/>
        <family val="2"/>
      </rPr>
      <t> </t>
    </r>
  </si>
  <si>
    <r>
      <t>11-15</t>
    </r>
    <r>
      <rPr>
        <sz val="10"/>
        <rFont val="Calibri"/>
        <family val="2"/>
      </rPr>
      <t> </t>
    </r>
  </si>
  <si>
    <r>
      <t>12.5</t>
    </r>
    <r>
      <rPr>
        <sz val="10"/>
        <rFont val="Calibri"/>
        <family val="2"/>
      </rPr>
      <t> </t>
    </r>
  </si>
  <si>
    <r>
      <t>16-20</t>
    </r>
    <r>
      <rPr>
        <sz val="10"/>
        <rFont val="Calibri"/>
        <family val="2"/>
      </rPr>
      <t> </t>
    </r>
  </si>
  <si>
    <r>
      <t>17.5</t>
    </r>
    <r>
      <rPr>
        <sz val="10"/>
        <rFont val="Calibri"/>
        <family val="2"/>
      </rPr>
      <t> </t>
    </r>
  </si>
  <si>
    <r>
      <t>21-30</t>
    </r>
    <r>
      <rPr>
        <sz val="10"/>
        <rFont val="Calibri"/>
        <family val="2"/>
      </rPr>
      <t> </t>
    </r>
  </si>
  <si>
    <r>
      <t>25</t>
    </r>
    <r>
      <rPr>
        <sz val="10"/>
        <rFont val="Calibri"/>
        <family val="2"/>
      </rPr>
      <t> </t>
    </r>
  </si>
  <si>
    <r>
      <t>31-40</t>
    </r>
    <r>
      <rPr>
        <sz val="10"/>
        <rFont val="Calibri"/>
        <family val="2"/>
      </rPr>
      <t> </t>
    </r>
  </si>
  <si>
    <r>
      <t>35</t>
    </r>
    <r>
      <rPr>
        <sz val="10"/>
        <rFont val="Calibri"/>
        <family val="2"/>
      </rPr>
      <t> </t>
    </r>
  </si>
  <si>
    <r>
      <t>41-50</t>
    </r>
    <r>
      <rPr>
        <sz val="10"/>
        <rFont val="Calibri"/>
        <family val="2"/>
      </rPr>
      <t> </t>
    </r>
  </si>
  <si>
    <r>
      <t>45</t>
    </r>
    <r>
      <rPr>
        <sz val="10"/>
        <rFont val="Calibri"/>
        <family val="2"/>
      </rPr>
      <t> </t>
    </r>
  </si>
  <si>
    <r>
      <t>51-60</t>
    </r>
    <r>
      <rPr>
        <sz val="10"/>
        <rFont val="Calibri"/>
        <family val="2"/>
      </rPr>
      <t> </t>
    </r>
  </si>
  <si>
    <r>
      <t>55</t>
    </r>
    <r>
      <rPr>
        <sz val="10"/>
        <rFont val="Calibri"/>
        <family val="2"/>
      </rPr>
      <t> </t>
    </r>
  </si>
  <si>
    <r>
      <t>61-70</t>
    </r>
    <r>
      <rPr>
        <sz val="10"/>
        <rFont val="Calibri"/>
        <family val="2"/>
      </rPr>
      <t> </t>
    </r>
  </si>
  <si>
    <r>
      <t>65</t>
    </r>
    <r>
      <rPr>
        <sz val="10"/>
        <rFont val="Calibri"/>
        <family val="2"/>
      </rPr>
      <t> </t>
    </r>
  </si>
  <si>
    <r>
      <t>71-80</t>
    </r>
    <r>
      <rPr>
        <sz val="10"/>
        <rFont val="Calibri"/>
        <family val="2"/>
      </rPr>
      <t> </t>
    </r>
  </si>
  <si>
    <r>
      <t>75</t>
    </r>
    <r>
      <rPr>
        <sz val="10"/>
        <rFont val="Calibri"/>
        <family val="2"/>
      </rPr>
      <t> </t>
    </r>
  </si>
  <si>
    <r>
      <t>81-90</t>
    </r>
    <r>
      <rPr>
        <sz val="10"/>
        <rFont val="Calibri"/>
        <family val="2"/>
      </rPr>
      <t> </t>
    </r>
  </si>
  <si>
    <r>
      <t>85</t>
    </r>
    <r>
      <rPr>
        <sz val="10"/>
        <rFont val="Calibri"/>
        <family val="2"/>
      </rPr>
      <t> </t>
    </r>
  </si>
  <si>
    <r>
      <t>91-100</t>
    </r>
    <r>
      <rPr>
        <sz val="10"/>
        <rFont val="Calibri"/>
        <family val="2"/>
      </rPr>
      <t> </t>
    </r>
  </si>
  <si>
    <r>
      <t>95</t>
    </r>
    <r>
      <rPr>
        <sz val="10"/>
        <rFont val="Calibri"/>
        <family val="2"/>
      </rPr>
      <t> </t>
    </r>
  </si>
  <si>
    <r>
      <t>101-110</t>
    </r>
    <r>
      <rPr>
        <sz val="10"/>
        <rFont val="Calibri"/>
        <family val="2"/>
      </rPr>
      <t> </t>
    </r>
  </si>
  <si>
    <r>
      <t>105</t>
    </r>
    <r>
      <rPr>
        <sz val="10"/>
        <rFont val="Calibri"/>
        <family val="2"/>
      </rPr>
      <t> </t>
    </r>
  </si>
  <si>
    <r>
      <t>111-120</t>
    </r>
    <r>
      <rPr>
        <sz val="10"/>
        <rFont val="Calibri"/>
        <family val="2"/>
      </rPr>
      <t> </t>
    </r>
  </si>
  <si>
    <r>
      <t>115</t>
    </r>
    <r>
      <rPr>
        <sz val="10"/>
        <rFont val="Calibri"/>
        <family val="2"/>
      </rPr>
      <t> </t>
    </r>
  </si>
  <si>
    <r>
      <t>121-130</t>
    </r>
    <r>
      <rPr>
        <sz val="10"/>
        <rFont val="Calibri"/>
        <family val="2"/>
      </rPr>
      <t> </t>
    </r>
  </si>
  <si>
    <r>
      <t>125</t>
    </r>
    <r>
      <rPr>
        <sz val="10"/>
        <rFont val="Calibri"/>
        <family val="2"/>
      </rPr>
      <t> </t>
    </r>
  </si>
  <si>
    <r>
      <t>131-140</t>
    </r>
    <r>
      <rPr>
        <sz val="10"/>
        <rFont val="Calibri"/>
        <family val="2"/>
      </rPr>
      <t> </t>
    </r>
  </si>
  <si>
    <r>
      <t>135</t>
    </r>
    <r>
      <rPr>
        <sz val="10"/>
        <rFont val="Calibri"/>
        <family val="2"/>
      </rPr>
      <t> </t>
    </r>
  </si>
  <si>
    <r>
      <t>141-150</t>
    </r>
    <r>
      <rPr>
        <sz val="10"/>
        <rFont val="Calibri"/>
        <family val="2"/>
      </rPr>
      <t> </t>
    </r>
  </si>
  <si>
    <r>
      <t>145</t>
    </r>
    <r>
      <rPr>
        <sz val="10"/>
        <rFont val="Calibri"/>
        <family val="2"/>
      </rPr>
      <t> </t>
    </r>
  </si>
  <si>
    <r>
      <t>More than 150</t>
    </r>
    <r>
      <rPr>
        <sz val="10"/>
        <rFont val="Calibri"/>
        <family val="2"/>
      </rPr>
      <t> </t>
    </r>
  </si>
  <si>
    <r>
      <t>155</t>
    </r>
    <r>
      <rPr>
        <sz val="10"/>
        <rFont val="Calibri"/>
        <family val="2"/>
      </rPr>
      <t> </t>
    </r>
  </si>
  <si>
    <t>Source</t>
  </si>
  <si>
    <t>Fieldprint Platform 2.5 documentation</t>
  </si>
  <si>
    <r>
      <t>User Option </t>
    </r>
    <r>
      <rPr>
        <sz val="11"/>
        <rFont val="Calibri"/>
        <family val="2"/>
      </rPr>
      <t> </t>
    </r>
  </si>
  <si>
    <r>
      <t>Pumping depth</t>
    </r>
    <r>
      <rPr>
        <sz val="11"/>
        <rFont val="Calibri"/>
        <family val="2"/>
      </rPr>
      <t> (ft) (midpoint)</t>
    </r>
  </si>
  <si>
    <r>
      <t>0-25</t>
    </r>
    <r>
      <rPr>
        <sz val="11"/>
        <rFont val="Calibri"/>
        <family val="2"/>
      </rPr>
      <t> </t>
    </r>
  </si>
  <si>
    <r>
      <t>12.5</t>
    </r>
    <r>
      <rPr>
        <sz val="11"/>
        <rFont val="Calibri"/>
        <family val="2"/>
      </rPr>
      <t> </t>
    </r>
  </si>
  <si>
    <r>
      <t>26-75</t>
    </r>
    <r>
      <rPr>
        <sz val="11"/>
        <rFont val="Calibri"/>
        <family val="2"/>
      </rPr>
      <t> </t>
    </r>
  </si>
  <si>
    <r>
      <t>50.5</t>
    </r>
    <r>
      <rPr>
        <sz val="11"/>
        <rFont val="Calibri"/>
        <family val="2"/>
      </rPr>
      <t> </t>
    </r>
  </si>
  <si>
    <r>
      <t>76-125</t>
    </r>
    <r>
      <rPr>
        <sz val="11"/>
        <rFont val="Calibri"/>
        <family val="2"/>
      </rPr>
      <t> </t>
    </r>
  </si>
  <si>
    <r>
      <t>100.5</t>
    </r>
    <r>
      <rPr>
        <sz val="11"/>
        <rFont val="Calibri"/>
        <family val="2"/>
      </rPr>
      <t> </t>
    </r>
  </si>
  <si>
    <r>
      <t>126-175</t>
    </r>
    <r>
      <rPr>
        <sz val="11"/>
        <rFont val="Calibri"/>
        <family val="2"/>
      </rPr>
      <t> </t>
    </r>
  </si>
  <si>
    <r>
      <t>150.5</t>
    </r>
    <r>
      <rPr>
        <sz val="11"/>
        <rFont val="Calibri"/>
        <family val="2"/>
      </rPr>
      <t> </t>
    </r>
  </si>
  <si>
    <r>
      <t>176-225</t>
    </r>
    <r>
      <rPr>
        <sz val="11"/>
        <rFont val="Calibri"/>
        <family val="2"/>
      </rPr>
      <t> </t>
    </r>
  </si>
  <si>
    <r>
      <t>200.5</t>
    </r>
    <r>
      <rPr>
        <sz val="11"/>
        <rFont val="Calibri"/>
        <family val="2"/>
      </rPr>
      <t> </t>
    </r>
  </si>
  <si>
    <r>
      <t>226-275</t>
    </r>
    <r>
      <rPr>
        <sz val="11"/>
        <rFont val="Calibri"/>
        <family val="2"/>
      </rPr>
      <t> </t>
    </r>
  </si>
  <si>
    <r>
      <t>250.5</t>
    </r>
    <r>
      <rPr>
        <sz val="11"/>
        <rFont val="Calibri"/>
        <family val="2"/>
      </rPr>
      <t> </t>
    </r>
  </si>
  <si>
    <r>
      <t>276-325</t>
    </r>
    <r>
      <rPr>
        <sz val="11"/>
        <rFont val="Calibri"/>
        <family val="2"/>
      </rPr>
      <t> </t>
    </r>
  </si>
  <si>
    <r>
      <t>300.5</t>
    </r>
    <r>
      <rPr>
        <sz val="11"/>
        <rFont val="Calibri"/>
        <family val="2"/>
      </rPr>
      <t> </t>
    </r>
  </si>
  <si>
    <r>
      <t>326-375</t>
    </r>
    <r>
      <rPr>
        <sz val="11"/>
        <rFont val="Calibri"/>
        <family val="2"/>
      </rPr>
      <t> </t>
    </r>
  </si>
  <si>
    <r>
      <t>350.5</t>
    </r>
    <r>
      <rPr>
        <sz val="11"/>
        <rFont val="Calibri"/>
        <family val="2"/>
      </rPr>
      <t> </t>
    </r>
  </si>
  <si>
    <r>
      <t>376-425</t>
    </r>
    <r>
      <rPr>
        <sz val="11"/>
        <rFont val="Calibri"/>
        <family val="2"/>
      </rPr>
      <t> </t>
    </r>
  </si>
  <si>
    <r>
      <t>400.5</t>
    </r>
    <r>
      <rPr>
        <sz val="11"/>
        <rFont val="Calibri"/>
        <family val="2"/>
      </rPr>
      <t> </t>
    </r>
  </si>
  <si>
    <r>
      <t>426-475</t>
    </r>
    <r>
      <rPr>
        <sz val="11"/>
        <rFont val="Calibri"/>
        <family val="2"/>
      </rPr>
      <t> </t>
    </r>
  </si>
  <si>
    <r>
      <t>450.5</t>
    </r>
    <r>
      <rPr>
        <sz val="11"/>
        <rFont val="Calibri"/>
        <family val="2"/>
      </rPr>
      <t> </t>
    </r>
  </si>
  <si>
    <r>
      <t>476-525</t>
    </r>
    <r>
      <rPr>
        <sz val="11"/>
        <rFont val="Calibri"/>
        <family val="2"/>
      </rPr>
      <t> </t>
    </r>
  </si>
  <si>
    <r>
      <t>500.5</t>
    </r>
    <r>
      <rPr>
        <sz val="11"/>
        <rFont val="Calibri"/>
        <family val="2"/>
      </rPr>
      <t> </t>
    </r>
  </si>
  <si>
    <r>
      <t>526-575</t>
    </r>
    <r>
      <rPr>
        <sz val="11"/>
        <rFont val="Calibri"/>
        <family val="2"/>
      </rPr>
      <t> </t>
    </r>
  </si>
  <si>
    <r>
      <t>550.5</t>
    </r>
    <r>
      <rPr>
        <sz val="11"/>
        <rFont val="Calibri"/>
        <family val="2"/>
      </rPr>
      <t> </t>
    </r>
  </si>
  <si>
    <r>
      <t>576-625</t>
    </r>
    <r>
      <rPr>
        <sz val="11"/>
        <rFont val="Calibri"/>
        <family val="2"/>
      </rPr>
      <t> </t>
    </r>
  </si>
  <si>
    <r>
      <t>600.5</t>
    </r>
    <r>
      <rPr>
        <sz val="11"/>
        <rFont val="Calibri"/>
        <family val="2"/>
      </rPr>
      <t> </t>
    </r>
  </si>
  <si>
    <r>
      <t>626-675</t>
    </r>
    <r>
      <rPr>
        <sz val="11"/>
        <rFont val="Calibri"/>
        <family val="2"/>
      </rPr>
      <t> </t>
    </r>
  </si>
  <si>
    <r>
      <t>650.5</t>
    </r>
    <r>
      <rPr>
        <sz val="11"/>
        <rFont val="Calibri"/>
        <family val="2"/>
      </rPr>
      <t> </t>
    </r>
  </si>
  <si>
    <r>
      <t>676-725</t>
    </r>
    <r>
      <rPr>
        <sz val="11"/>
        <rFont val="Calibri"/>
        <family val="2"/>
      </rPr>
      <t> </t>
    </r>
  </si>
  <si>
    <r>
      <t>700.5</t>
    </r>
    <r>
      <rPr>
        <sz val="11"/>
        <rFont val="Calibri"/>
        <family val="2"/>
      </rPr>
      <t> </t>
    </r>
  </si>
  <si>
    <r>
      <t>726-775</t>
    </r>
    <r>
      <rPr>
        <sz val="11"/>
        <rFont val="Calibri"/>
        <family val="2"/>
      </rPr>
      <t> </t>
    </r>
  </si>
  <si>
    <r>
      <t>750.5</t>
    </r>
    <r>
      <rPr>
        <sz val="11"/>
        <rFont val="Calibri"/>
        <family val="2"/>
      </rPr>
      <t> </t>
    </r>
  </si>
  <si>
    <t>Cotton Moisture Name</t>
  </si>
  <si>
    <t>BTU/lb. of Lint</t>
  </si>
  <si>
    <t>Very Dry</t>
  </si>
  <si>
    <t>Normal</t>
  </si>
  <si>
    <t>Wetter than Normal</t>
  </si>
  <si>
    <t>Very Wet</t>
  </si>
  <si>
    <t xml:space="preserve">Fieldprint Platform 2.5; developed for FTM by Ed Barnes. </t>
  </si>
  <si>
    <t>We need better info on Ed Barnes so future people can contact him if needed.</t>
  </si>
  <si>
    <t xml:space="preserve">drying system </t>
  </si>
  <si>
    <t>gas %</t>
  </si>
  <si>
    <t>electric %</t>
  </si>
  <si>
    <t>thermal efficiency btu per lb h20</t>
  </si>
  <si>
    <t>relative thermal efficiency</t>
  </si>
  <si>
    <t>Electrical usage kwh bu  pct</t>
  </si>
  <si>
    <t>In bin - combination high temperature and air</t>
  </si>
  <si>
    <t>In bin - natural air/air only</t>
  </si>
  <si>
    <t>In bin - low temperature</t>
  </si>
  <si>
    <t>In bin - high temperature-air recirculation - continuous flow/mixed flow</t>
  </si>
  <si>
    <t>In bin - high temperature layered batch-in-bin or bin with stirring device</t>
  </si>
  <si>
    <t>Batch Dryer - high temperature-no air recirculation (Continuous flow dryer)</t>
  </si>
  <si>
    <t>Batch Dryer - high temperature-no air recirculation (Automatic batch dryer)</t>
  </si>
  <si>
    <t>Batch Dryer PTO type - high temperature-no air recirculation</t>
  </si>
  <si>
    <t>No Drying System Used</t>
  </si>
  <si>
    <t>Commercially dried by buyer</t>
  </si>
  <si>
    <t>Scott Sanford, Emeritus Distinguished Outreach Specialist/Extension Agricultural Engineer, University of Wisconsin, sasanford@wisc.edu</t>
  </si>
  <si>
    <t>The thermal efficiencies are the same ones that underlay the Grain Drying Tool available at ruralenergy.wisc.edu, he thinks they come from the Grain Drying Handbook (need to track down)</t>
  </si>
  <si>
    <t>Notes</t>
  </si>
  <si>
    <t xml:space="preserve">Sanford developed this table for FTM, confirmed 10/19/22. </t>
  </si>
  <si>
    <t>Column definitions</t>
  </si>
  <si>
    <t>gas % - the percentage of energy derived from gas (propane or natural gas) to run the grain drier</t>
  </si>
  <si>
    <t>electric % - the percentage of energy derived from electricity to run the grain drier</t>
  </si>
  <si>
    <t>thermal efficiency but per lb h2o - the average energy efficiency of the drier, lower numbers mean more drying efficiency</t>
  </si>
  <si>
    <t>relative thermal efficiency - air drying is set to 1, and all other systems are given a relative value, unsure how this is utilized</t>
  </si>
  <si>
    <t>electrical usage kwh bu pct - Sanford does not know where this came from, but he is guessing it is using bad assumptions</t>
  </si>
  <si>
    <t>Table 11: Pounds of water removed per unit yield for a given crop, based on points of moisture removed in crop drying</t>
  </si>
  <si>
    <t>per bushel</t>
  </si>
  <si>
    <t>??</t>
  </si>
  <si>
    <t>Points of moisture removed</t>
  </si>
  <si>
    <t>Peanut</t>
  </si>
  <si>
    <t>&gt;20</t>
  </si>
  <si>
    <t>Unknown as of 10/17/22</t>
  </si>
  <si>
    <t>Grain</t>
  </si>
  <si>
    <t>Weight (lbs)/bushel</t>
  </si>
  <si>
    <t>weight lbs/bale</t>
  </si>
  <si>
    <t>Av. Truck capacity - full load assumed (bu/truck)</t>
  </si>
  <si>
    <t>ave truck capacity (bales/truckload)</t>
  </si>
  <si>
    <t>acres of beets per truckload</t>
  </si>
  <si>
    <t>ave truck capacity of sugar beets and cotton - full load assumed (pounds/truck)</t>
  </si>
  <si>
    <t>2000 lbs/ton</t>
  </si>
  <si>
    <t>20 tons/truck</t>
  </si>
  <si>
    <t>Corn (Silage)*** (1 ton for every 5 bushels of grain) (lbs/bushel of grain given as answer)</t>
  </si>
  <si>
    <t>cotton*</t>
  </si>
  <si>
    <t>100 lbs/cwt</t>
  </si>
  <si>
    <t>5000 (lbs/truck)</t>
  </si>
  <si>
    <t>555 (cwt/truck)</t>
  </si>
  <si>
    <t xml:space="preserve">Sorghum </t>
  </si>
  <si>
    <t>Sugar Beets**</t>
  </si>
  <si>
    <t>27.75 (ton/truck)</t>
  </si>
  <si>
    <t>Source: http://caes2.caes.uga.edu/engineering/handbook/documents/Density%20of%20Agricultural%20Products.pdf</t>
  </si>
  <si>
    <t>Source*: https://naldc.nal.usda.gov/download/CAT92978524/PDF</t>
  </si>
  <si>
    <t>Source**:https://www.ers.usda.gov/topics/crops/sugar-sweeteners/background/  (2014-2015 average)</t>
  </si>
  <si>
    <t>Source***: http://cdp.wisc.edu/jenny/crop/estimating.pdf</t>
  </si>
  <si>
    <t>Updated August 2017</t>
  </si>
  <si>
    <t xml:space="preserve">Table 13: Values for calculating the crop residue removal credit for nitrous oxide emissions </t>
  </si>
  <si>
    <t>N uptake lb per unit crop yield</t>
  </si>
  <si>
    <t>REMOVED - NO LONGER USED</t>
  </si>
  <si>
    <t>Net impact of Residue Burning (lbs CO2e per unit output)</t>
  </si>
  <si>
    <t>Yield units</t>
  </si>
  <si>
    <t>lbs CO2e/bu</t>
  </si>
  <si>
    <t>lbs CO2e/Bu</t>
  </si>
  <si>
    <t xml:space="preserve">Cotton </t>
  </si>
  <si>
    <t xml:space="preserve">lbs CO2e/lb  </t>
  </si>
  <si>
    <t>lbs CO2e/CWT</t>
  </si>
  <si>
    <t xml:space="preserve">Soybean </t>
  </si>
  <si>
    <t>lbs CO2e/ton</t>
  </si>
  <si>
    <t>sugar beet</t>
  </si>
  <si>
    <t>sugar cane</t>
  </si>
  <si>
    <t>lentil</t>
  </si>
  <si>
    <t>Other</t>
  </si>
  <si>
    <t>N/A</t>
  </si>
  <si>
    <t>Assumptions</t>
  </si>
  <si>
    <t>Corn silage assumed same as alfalfa; from SR calculations</t>
  </si>
  <si>
    <t>Potato and sugar beet assumed same as peanut</t>
  </si>
  <si>
    <t>sugar cane value based on literature estimate (doi:  10.1186/1750-0680-5-3
)</t>
  </si>
  <si>
    <t>Lentil assumed same as soybean based on EPA GHG Inventory (Ch 5.3)</t>
  </si>
  <si>
    <t>From ZedX documentation</t>
  </si>
  <si>
    <t>States (separated by ;)</t>
  </si>
  <si>
    <t>Previous Residue</t>
  </si>
  <si>
    <t>Tillage</t>
  </si>
  <si>
    <t>BTU/ac</t>
  </si>
  <si>
    <t>CA; UT; AZ; NV; NM; ID</t>
  </si>
  <si>
    <t>Low</t>
  </si>
  <si>
    <t>No-till</t>
  </si>
  <si>
    <t>High</t>
  </si>
  <si>
    <t>Reduced till</t>
  </si>
  <si>
    <t>Conventional till</t>
  </si>
  <si>
    <t>ID; OR; WA</t>
  </si>
  <si>
    <t>MT; ND; SD; WY</t>
  </si>
  <si>
    <t>PA; OH; NY; IN; IL; MO; KY; VA; MD; VT; NJ; TN; WV; AR; MA; CT; ME; DE; NC; NH; RI; LA</t>
  </si>
  <si>
    <t>WI; MN; IA; MI; CO</t>
  </si>
  <si>
    <t>CO; NE; KS; OK; TX</t>
  </si>
  <si>
    <t>The initial methane emissions factor is determined by clay content. The average clay content and emissions factor associated with the meta-analysis are the marker values (in red); increases or decreases are relative to those values.</t>
  </si>
  <si>
    <t>Table 13: Initial methane emissions factor (kg CH4 per ha per year) for between 5 and 70% soil clay content in two regions. Soil clay content in the South typically range from 5% to 40%, and in CA from 30% to 60%</t>
  </si>
  <si>
    <t>Emissions factor must always be a positive number</t>
  </si>
  <si>
    <t>Clay %</t>
  </si>
  <si>
    <t>South</t>
  </si>
  <si>
    <t>CA</t>
  </si>
  <si>
    <t>NOTES</t>
  </si>
  <si>
    <t>This sheet contains electricity emissions estimates from "eGRID2014" produced by the EPA https://www.epa.gov/energy/emissions-generation-resource-integrated-database-egrid</t>
  </si>
  <si>
    <t>eGRID subregion acronym</t>
  </si>
  <si>
    <t xml:space="preserve">eGRID subregion name </t>
  </si>
  <si>
    <t>eGRID subregion annual CO2 equivalent total output emission rate (lb CO2e / kWh)</t>
  </si>
  <si>
    <t>Estimates are built from fuel type and facility data and regions are assigned based on elecriticy transmission grids.</t>
  </si>
  <si>
    <t>SUBRGN</t>
  </si>
  <si>
    <t>SRNAME</t>
  </si>
  <si>
    <t>The data are to be used to calcualte the GHG emissions associated with a kWh of electricity use by users of the Fieldprint Platform.</t>
  </si>
  <si>
    <t>AKGD</t>
  </si>
  <si>
    <t>ASCC Alaska Grid</t>
  </si>
  <si>
    <t xml:space="preserve">These values accurately capture the transmission of electricity within and across regions and are better estimates of emissions for an electricity customer than the state-level electricity generation data. </t>
  </si>
  <si>
    <t>AKMS</t>
  </si>
  <si>
    <t>ASCC Miscellaneous</t>
  </si>
  <si>
    <t xml:space="preserve">The abbreviations in the table correspond to abbreviations in the map below. A shapefile version of this map is available at: https://www.epa.gov/energy/download-egrid2014-shapefiles  </t>
  </si>
  <si>
    <t>AZNM</t>
  </si>
  <si>
    <t>WECC Southwest</t>
  </si>
  <si>
    <t>CAMX</t>
  </si>
  <si>
    <t>WECC California</t>
  </si>
  <si>
    <t>ERCT</t>
  </si>
  <si>
    <t>ERCOT All</t>
  </si>
  <si>
    <t>FRCC</t>
  </si>
  <si>
    <t>FRCC All</t>
  </si>
  <si>
    <t>HIMS</t>
  </si>
  <si>
    <t>HICC Miscellaneous</t>
  </si>
  <si>
    <t>HIOA</t>
  </si>
  <si>
    <t>HICC Oahu</t>
  </si>
  <si>
    <t>MROE</t>
  </si>
  <si>
    <t>MRO East</t>
  </si>
  <si>
    <t>MROW</t>
  </si>
  <si>
    <t>MRO West</t>
  </si>
  <si>
    <t>NEWE</t>
  </si>
  <si>
    <t>NPCC New England</t>
  </si>
  <si>
    <t>NWPP</t>
  </si>
  <si>
    <t>WECC Northwest</t>
  </si>
  <si>
    <t>NYCW</t>
  </si>
  <si>
    <t>NPCC NYC/Westchester</t>
  </si>
  <si>
    <t>NYLI</t>
  </si>
  <si>
    <t>NPCC Long Island</t>
  </si>
  <si>
    <t>NYUP</t>
  </si>
  <si>
    <t>NPCC Upstate NY</t>
  </si>
  <si>
    <t>RFCE</t>
  </si>
  <si>
    <t>RFC East</t>
  </si>
  <si>
    <t>RFCM</t>
  </si>
  <si>
    <t>RFC Michigan</t>
  </si>
  <si>
    <t>RFCW</t>
  </si>
  <si>
    <t>RFC West</t>
  </si>
  <si>
    <t>RMPA</t>
  </si>
  <si>
    <t>WECC Rockies</t>
  </si>
  <si>
    <t>SPNO</t>
  </si>
  <si>
    <t>SPP North</t>
  </si>
  <si>
    <t>SPSO</t>
  </si>
  <si>
    <t>SPP South</t>
  </si>
  <si>
    <t>SRMV</t>
  </si>
  <si>
    <t>SERC Mississippi Valley</t>
  </si>
  <si>
    <t>SRMW</t>
  </si>
  <si>
    <t>SERC Midwest</t>
  </si>
  <si>
    <t>SRSO</t>
  </si>
  <si>
    <t>SERC South</t>
  </si>
  <si>
    <t>SRTV</t>
  </si>
  <si>
    <t>SERC Tennessee Valley</t>
  </si>
  <si>
    <t>SRVC</t>
  </si>
  <si>
    <t>SERC Virginia/Carolina</t>
  </si>
  <si>
    <t>cutting_harvest_drying_system_id</t>
  </si>
  <si>
    <t>cutting_harvest_drying_system_name</t>
  </si>
  <si>
    <t>btu_per_ton</t>
  </si>
  <si>
    <t>emissions_lb_co2_per_ton</t>
  </si>
  <si>
    <t>crop_id</t>
  </si>
  <si>
    <t>No drying system</t>
  </si>
  <si>
    <t>fan only</t>
  </si>
  <si>
    <t>Fan &amp; supplemental heating</t>
  </si>
  <si>
    <t>cutting_harvest_mode_id</t>
  </si>
  <si>
    <t>cutting_harvest_mode_desc</t>
  </si>
  <si>
    <t>energy_btu_per_Acre</t>
  </si>
  <si>
    <t>ghg_lb_co2eq_per_acre</t>
  </si>
  <si>
    <t>Dry Hay Small Square Bale</t>
  </si>
  <si>
    <t>Dry Hay Round Bale</t>
  </si>
  <si>
    <t xml:space="preserve">Dry Hay Large Square </t>
  </si>
  <si>
    <t>Wet Baled Hay Round - wrapped</t>
  </si>
  <si>
    <t>Wet Baled Hay Large Square</t>
  </si>
  <si>
    <t>Silage stored in upright Structure</t>
  </si>
  <si>
    <t>Silage stored in bunker</t>
  </si>
  <si>
    <t>silage stored in bags/tubes</t>
  </si>
  <si>
    <t>Green Chop</t>
  </si>
  <si>
    <t>Graze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</si>
</sst>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"/>
      <family val="2"/>
    </font>
    <font>
      <sz val="8.5"/>
      <color indexed="8"/>
      <name val="Arial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Times New Roman"/>
      <charset val="1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CBAD"/>
        <bgColor indexed="64"/>
      </patternFill>
    </fill>
  </fills>
  <borders count="5">
    <border>
      <left/>
      <right/>
      <top/>
      <bottom/>
      <diagonal/>
    </border>
    <border>
      <left style="medium">
        <color theme="1" tint="0.14999847407452621"/>
      </left>
      <right/>
      <top style="medium">
        <color theme="1" tint="0.14999847407452621"/>
      </top>
      <bottom/>
      <diagonal/>
    </border>
    <border>
      <left style="medium">
        <color theme="1" tint="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94">
    <xf numFmtId="0" fontId="0" fillId="0" borderId="0" xfId="0"/>
    <xf numFmtId="3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164" fontId="1" fillId="0" borderId="0" xfId="1" applyNumberFormat="1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0" fontId="9" fillId="0" borderId="0" xfId="0" applyFont="1"/>
    <xf numFmtId="2" fontId="0" fillId="0" borderId="0" xfId="0" applyNumberFormat="1"/>
    <xf numFmtId="0" fontId="0" fillId="0" borderId="1" xfId="0" applyBorder="1"/>
    <xf numFmtId="0" fontId="8" fillId="0" borderId="2" xfId="2" applyBorder="1"/>
    <xf numFmtId="0" fontId="8" fillId="0" borderId="0" xfId="2"/>
    <xf numFmtId="164" fontId="0" fillId="0" borderId="0" xfId="1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right"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center" wrapText="1"/>
    </xf>
    <xf numFmtId="0" fontId="0" fillId="2" borderId="0" xfId="0" applyFill="1"/>
    <xf numFmtId="165" fontId="0" fillId="0" borderId="0" xfId="0" applyNumberFormat="1"/>
    <xf numFmtId="0" fontId="18" fillId="0" borderId="0" xfId="0" applyFont="1"/>
    <xf numFmtId="0" fontId="19" fillId="0" borderId="0" xfId="0" applyFont="1" applyAlignment="1">
      <alignment vertical="top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right" vertical="top" wrapText="1"/>
    </xf>
    <xf numFmtId="0" fontId="23" fillId="0" borderId="0" xfId="0" applyFont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24" fillId="0" borderId="0" xfId="0" applyFont="1"/>
    <xf numFmtId="2" fontId="0" fillId="0" borderId="0" xfId="0" applyNumberFormat="1" applyAlignment="1">
      <alignment vertical="center"/>
    </xf>
    <xf numFmtId="0" fontId="0" fillId="0" borderId="0" xfId="0" quotePrefix="1" applyAlignment="1">
      <alignment horizontal="center"/>
    </xf>
    <xf numFmtId="0" fontId="0" fillId="0" borderId="2" xfId="0" applyBorder="1"/>
    <xf numFmtId="43" fontId="1" fillId="0" borderId="0" xfId="1"/>
    <xf numFmtId="0" fontId="19" fillId="0" borderId="0" xfId="0" applyFont="1" applyAlignment="1">
      <alignment vertical="top"/>
    </xf>
    <xf numFmtId="0" fontId="0" fillId="4" borderId="0" xfId="0" applyFill="1"/>
    <xf numFmtId="164" fontId="25" fillId="5" borderId="3" xfId="1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wrapText="1"/>
    </xf>
    <xf numFmtId="164" fontId="25" fillId="5" borderId="4" xfId="1" applyNumberFormat="1" applyFont="1" applyFill="1" applyBorder="1" applyAlignment="1">
      <alignment horizontal="left"/>
    </xf>
    <xf numFmtId="164" fontId="25" fillId="5" borderId="4" xfId="1" quotePrefix="1" applyNumberFormat="1" applyFont="1" applyFill="1" applyBorder="1" applyAlignment="1">
      <alignment horizontal="left"/>
    </xf>
    <xf numFmtId="164" fontId="26" fillId="0" borderId="0" xfId="1" applyNumberFormat="1" applyFont="1"/>
    <xf numFmtId="14" fontId="0" fillId="4" borderId="0" xfId="0" applyNumberFormat="1" applyFill="1"/>
    <xf numFmtId="49" fontId="0" fillId="4" borderId="0" xfId="0" applyNumberFormat="1" applyFill="1" applyAlignment="1" applyProtection="1">
      <alignment vertical="center" wrapText="1"/>
      <protection locked="0"/>
    </xf>
    <xf numFmtId="0" fontId="2" fillId="4" borderId="0" xfId="0" applyFont="1" applyFill="1"/>
    <xf numFmtId="14" fontId="2" fillId="4" borderId="0" xfId="0" applyNumberFormat="1" applyFont="1" applyFill="1"/>
    <xf numFmtId="0" fontId="1" fillId="3" borderId="0" xfId="0" applyFont="1" applyFill="1"/>
    <xf numFmtId="0" fontId="2" fillId="3" borderId="0" xfId="0" applyFont="1" applyFill="1"/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165" fontId="0" fillId="4" borderId="0" xfId="0" applyNumberFormat="1" applyFill="1"/>
    <xf numFmtId="49" fontId="0" fillId="0" borderId="0" xfId="0" applyNumberFormat="1"/>
    <xf numFmtId="1" fontId="0" fillId="0" borderId="0" xfId="0" applyNumberFormat="1" applyAlignment="1">
      <alignment horizontal="right" vertical="center"/>
    </xf>
    <xf numFmtId="1" fontId="2" fillId="0" borderId="0" xfId="0" applyNumberFormat="1" applyFont="1" applyAlignment="1">
      <alignment horizontal="right" vertical="center" wrapText="1"/>
    </xf>
    <xf numFmtId="1" fontId="1" fillId="0" borderId="0" xfId="1" applyNumberFormat="1" applyAlignment="1">
      <alignment horizontal="right" vertical="center"/>
    </xf>
    <xf numFmtId="1" fontId="0" fillId="0" borderId="0" xfId="1" applyNumberFormat="1" applyFont="1" applyAlignment="1">
      <alignment horizontal="right" vertical="center"/>
    </xf>
    <xf numFmtId="43" fontId="0" fillId="0" borderId="0" xfId="0" applyNumberFormat="1"/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center"/>
    </xf>
    <xf numFmtId="2" fontId="1" fillId="6" borderId="0" xfId="0" applyNumberFormat="1" applyFont="1" applyFill="1"/>
    <xf numFmtId="164" fontId="0" fillId="6" borderId="0" xfId="0" applyNumberFormat="1" applyFill="1" applyAlignment="1">
      <alignment horizontal="right" vertical="center"/>
    </xf>
    <xf numFmtId="164" fontId="1" fillId="6" borderId="0" xfId="1" applyNumberFormat="1" applyFill="1" applyAlignment="1">
      <alignment horizontal="right" vertical="center"/>
    </xf>
    <xf numFmtId="0" fontId="0" fillId="6" borderId="0" xfId="0" applyFill="1"/>
    <xf numFmtId="0" fontId="27" fillId="0" borderId="0" xfId="0" applyFont="1"/>
    <xf numFmtId="0" fontId="28" fillId="0" borderId="0" xfId="0" applyFont="1" applyAlignment="1">
      <alignment vertical="center"/>
    </xf>
    <xf numFmtId="0" fontId="29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6</xdr:row>
      <xdr:rowOff>9525</xdr:rowOff>
    </xdr:from>
    <xdr:to>
      <xdr:col>11</xdr:col>
      <xdr:colOff>238125</xdr:colOff>
      <xdr:row>32</xdr:row>
      <xdr:rowOff>175468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EA81F9-3376-4DFE-8863-1E1588925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533525"/>
          <a:ext cx="6800850" cy="51189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liquidproducts.net/SpecSheets/10-34-0_spec_shet.pdf" TargetMode="External"/><Relationship Id="rId1" Type="http://schemas.openxmlformats.org/officeDocument/2006/relationships/hyperlink" Target="https://nrcca.cals.cornell.edu/nutrient/CA4/CA4_SoftChalk/CA4_prin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C57"/>
  <sheetViews>
    <sheetView topLeftCell="A16" workbookViewId="0">
      <selection activeCell="C33" sqref="C33"/>
    </sheetView>
  </sheetViews>
  <sheetFormatPr defaultColWidth="9.1796875" defaultRowHeight="14.5" x14ac:dyDescent="0.35"/>
  <cols>
    <col min="1" max="1" width="9.81640625" style="56" bestFit="1" customWidth="1"/>
    <col min="2" max="2" width="140.453125" style="56" bestFit="1" customWidth="1"/>
    <col min="3" max="3" width="15.81640625" style="56" bestFit="1" customWidth="1"/>
    <col min="4" max="16384" width="9.1796875" style="56"/>
  </cols>
  <sheetData>
    <row r="2" spans="1:3" s="8" customFormat="1" x14ac:dyDescent="0.35">
      <c r="A2" s="72" t="s">
        <v>0</v>
      </c>
      <c r="B2" s="72"/>
    </row>
    <row r="3" spans="1:3" s="8" customFormat="1" x14ac:dyDescent="0.35">
      <c r="A3" s="8" t="s">
        <v>1</v>
      </c>
    </row>
    <row r="5" spans="1:3" s="8" customFormat="1" x14ac:dyDescent="0.35">
      <c r="A5" s="70" t="s">
        <v>2</v>
      </c>
      <c r="B5" s="70"/>
      <c r="C5" s="70"/>
    </row>
    <row r="6" spans="1:3" s="8" customFormat="1" x14ac:dyDescent="0.35">
      <c r="A6" s="70" t="s">
        <v>3</v>
      </c>
      <c r="B6" s="70" t="s">
        <v>4</v>
      </c>
      <c r="C6" s="70" t="s">
        <v>5</v>
      </c>
    </row>
    <row r="7" spans="1:3" s="8" customFormat="1" x14ac:dyDescent="0.35">
      <c r="A7" s="71">
        <v>43182</v>
      </c>
      <c r="B7" s="62" t="s">
        <v>6</v>
      </c>
      <c r="C7" s="62" t="s">
        <v>7</v>
      </c>
    </row>
    <row r="8" spans="1:3" s="8" customFormat="1" x14ac:dyDescent="0.35">
      <c r="A8" s="71">
        <v>43187</v>
      </c>
      <c r="B8" s="69" t="s">
        <v>8</v>
      </c>
      <c r="C8" s="62" t="s">
        <v>7</v>
      </c>
    </row>
    <row r="9" spans="1:3" s="8" customFormat="1" x14ac:dyDescent="0.35">
      <c r="A9" s="71">
        <v>43187</v>
      </c>
      <c r="B9" s="68" t="s">
        <v>9</v>
      </c>
      <c r="C9" s="62" t="s">
        <v>7</v>
      </c>
    </row>
    <row r="10" spans="1:3" s="8" customFormat="1" x14ac:dyDescent="0.35">
      <c r="A10" s="71">
        <v>43187</v>
      </c>
      <c r="B10" s="68" t="s">
        <v>10</v>
      </c>
      <c r="C10" s="62" t="s">
        <v>7</v>
      </c>
    </row>
    <row r="11" spans="1:3" s="8" customFormat="1" x14ac:dyDescent="0.35">
      <c r="A11" s="71">
        <v>43187</v>
      </c>
      <c r="B11" s="68" t="s">
        <v>11</v>
      </c>
      <c r="C11" s="62" t="s">
        <v>7</v>
      </c>
    </row>
    <row r="12" spans="1:3" s="8" customFormat="1" x14ac:dyDescent="0.35">
      <c r="A12" s="71">
        <v>43210</v>
      </c>
      <c r="B12" s="68" t="s">
        <v>12</v>
      </c>
      <c r="C12" s="62" t="s">
        <v>7</v>
      </c>
    </row>
    <row r="13" spans="1:3" s="8" customFormat="1" x14ac:dyDescent="0.35">
      <c r="A13" s="71">
        <v>43210</v>
      </c>
      <c r="B13" s="68" t="s">
        <v>13</v>
      </c>
      <c r="C13" s="62" t="s">
        <v>7</v>
      </c>
    </row>
    <row r="14" spans="1:3" s="43" customFormat="1" x14ac:dyDescent="0.35">
      <c r="A14" s="71">
        <v>43224</v>
      </c>
      <c r="B14" s="76" t="s">
        <v>14</v>
      </c>
      <c r="C14" s="76" t="s">
        <v>7</v>
      </c>
    </row>
    <row r="15" spans="1:3" s="43" customFormat="1" x14ac:dyDescent="0.35">
      <c r="A15" s="71">
        <v>43229</v>
      </c>
      <c r="B15" s="76" t="s">
        <v>15</v>
      </c>
      <c r="C15" s="76" t="s">
        <v>7</v>
      </c>
    </row>
    <row r="16" spans="1:3" s="43" customFormat="1" x14ac:dyDescent="0.35">
      <c r="A16" s="71">
        <v>43229</v>
      </c>
      <c r="B16" s="76" t="s">
        <v>16</v>
      </c>
      <c r="C16" s="76" t="s">
        <v>7</v>
      </c>
    </row>
    <row r="17" spans="1:3" s="43" customFormat="1" x14ac:dyDescent="0.35">
      <c r="A17" s="71">
        <v>43230</v>
      </c>
      <c r="B17" s="76" t="s">
        <v>17</v>
      </c>
      <c r="C17" s="76" t="s">
        <v>7</v>
      </c>
    </row>
    <row r="18" spans="1:3" s="43" customFormat="1" x14ac:dyDescent="0.35">
      <c r="A18" s="71">
        <v>43236</v>
      </c>
      <c r="B18" s="76" t="s">
        <v>18</v>
      </c>
      <c r="C18" s="76" t="s">
        <v>7</v>
      </c>
    </row>
    <row r="19" spans="1:3" s="43" customFormat="1" x14ac:dyDescent="0.35">
      <c r="A19" s="71">
        <v>43238</v>
      </c>
      <c r="B19" s="76" t="s">
        <v>19</v>
      </c>
      <c r="C19" s="76" t="s">
        <v>7</v>
      </c>
    </row>
    <row r="20" spans="1:3" s="43" customFormat="1" x14ac:dyDescent="0.35">
      <c r="A20" s="71">
        <v>43238</v>
      </c>
      <c r="B20" s="76" t="s">
        <v>20</v>
      </c>
      <c r="C20" s="76" t="s">
        <v>7</v>
      </c>
    </row>
    <row r="21" spans="1:3" s="43" customFormat="1" x14ac:dyDescent="0.35">
      <c r="A21" s="71">
        <v>43242</v>
      </c>
      <c r="B21" s="76" t="s">
        <v>21</v>
      </c>
      <c r="C21" s="76" t="s">
        <v>7</v>
      </c>
    </row>
    <row r="22" spans="1:3" s="43" customFormat="1" x14ac:dyDescent="0.35">
      <c r="A22" s="71">
        <v>43243</v>
      </c>
      <c r="B22" s="76" t="s">
        <v>22</v>
      </c>
      <c r="C22" s="76" t="s">
        <v>7</v>
      </c>
    </row>
    <row r="23" spans="1:3" s="43" customFormat="1" x14ac:dyDescent="0.35">
      <c r="A23" s="71">
        <v>43245</v>
      </c>
      <c r="B23" s="76" t="s">
        <v>23</v>
      </c>
      <c r="C23" s="76" t="s">
        <v>7</v>
      </c>
    </row>
    <row r="24" spans="1:3" s="43" customFormat="1" x14ac:dyDescent="0.35">
      <c r="A24" s="71">
        <v>43272</v>
      </c>
      <c r="B24" s="76" t="s">
        <v>24</v>
      </c>
      <c r="C24" s="76" t="s">
        <v>7</v>
      </c>
    </row>
    <row r="25" spans="1:3" s="43" customFormat="1" x14ac:dyDescent="0.35">
      <c r="A25" s="71">
        <v>43342</v>
      </c>
      <c r="B25" s="76" t="s">
        <v>25</v>
      </c>
      <c r="C25" s="76" t="s">
        <v>7</v>
      </c>
    </row>
    <row r="26" spans="1:3" s="43" customFormat="1" x14ac:dyDescent="0.35">
      <c r="A26" s="71">
        <v>43356</v>
      </c>
      <c r="B26" s="76" t="s">
        <v>26</v>
      </c>
      <c r="C26" s="76" t="s">
        <v>27</v>
      </c>
    </row>
    <row r="27" spans="1:3" s="43" customFormat="1" x14ac:dyDescent="0.35">
      <c r="A27" s="71">
        <v>43356</v>
      </c>
      <c r="B27" s="76" t="s">
        <v>28</v>
      </c>
      <c r="C27" s="76" t="s">
        <v>27</v>
      </c>
    </row>
    <row r="28" spans="1:3" s="43" customFormat="1" x14ac:dyDescent="0.35">
      <c r="A28" s="71">
        <v>43362</v>
      </c>
      <c r="B28" s="76" t="s">
        <v>29</v>
      </c>
      <c r="C28" s="76" t="s">
        <v>7</v>
      </c>
    </row>
    <row r="29" spans="1:3" s="43" customFormat="1" x14ac:dyDescent="0.35">
      <c r="A29" s="71">
        <v>43362</v>
      </c>
      <c r="B29" s="76" t="s">
        <v>30</v>
      </c>
      <c r="C29" s="76" t="s">
        <v>7</v>
      </c>
    </row>
    <row r="30" spans="1:3" s="43" customFormat="1" x14ac:dyDescent="0.35">
      <c r="A30" s="71">
        <v>43363</v>
      </c>
      <c r="B30" s="76" t="s">
        <v>31</v>
      </c>
      <c r="C30" s="76" t="s">
        <v>7</v>
      </c>
    </row>
    <row r="31" spans="1:3" s="43" customFormat="1" x14ac:dyDescent="0.35">
      <c r="A31" s="71">
        <v>43363</v>
      </c>
      <c r="B31" s="76" t="s">
        <v>32</v>
      </c>
      <c r="C31" s="76" t="s">
        <v>7</v>
      </c>
    </row>
    <row r="32" spans="1:3" s="43" customFormat="1" x14ac:dyDescent="0.35">
      <c r="A32" s="71">
        <v>43559</v>
      </c>
      <c r="B32" s="76" t="s">
        <v>33</v>
      </c>
      <c r="C32" s="76" t="s">
        <v>27</v>
      </c>
    </row>
    <row r="33" spans="2:2" s="8" customFormat="1" x14ac:dyDescent="0.35"/>
    <row r="34" spans="2:2" s="8" customFormat="1" x14ac:dyDescent="0.35">
      <c r="B34" s="73" t="s">
        <v>34</v>
      </c>
    </row>
    <row r="35" spans="2:2" s="8" customFormat="1" x14ac:dyDescent="0.35">
      <c r="B35" s="8" t="s">
        <v>35</v>
      </c>
    </row>
    <row r="36" spans="2:2" s="8" customFormat="1" x14ac:dyDescent="0.35">
      <c r="B36" s="37" t="s">
        <v>36</v>
      </c>
    </row>
    <row r="37" spans="2:2" s="8" customFormat="1" x14ac:dyDescent="0.35">
      <c r="B37" s="37" t="s">
        <v>37</v>
      </c>
    </row>
    <row r="38" spans="2:2" s="8" customFormat="1" x14ac:dyDescent="0.35">
      <c r="B38" s="37" t="s">
        <v>38</v>
      </c>
    </row>
    <row r="39" spans="2:2" s="8" customFormat="1" x14ac:dyDescent="0.35">
      <c r="B39" s="37" t="s">
        <v>39</v>
      </c>
    </row>
    <row r="40" spans="2:2" s="8" customFormat="1" x14ac:dyDescent="0.35">
      <c r="B40" s="37" t="s">
        <v>40</v>
      </c>
    </row>
    <row r="41" spans="2:2" s="8" customFormat="1" x14ac:dyDescent="0.35">
      <c r="B41" s="37" t="s">
        <v>41</v>
      </c>
    </row>
    <row r="42" spans="2:2" s="8" customFormat="1" x14ac:dyDescent="0.35">
      <c r="B42" s="37" t="s">
        <v>42</v>
      </c>
    </row>
    <row r="43" spans="2:2" s="8" customFormat="1" x14ac:dyDescent="0.35">
      <c r="B43" s="74" t="s">
        <v>43</v>
      </c>
    </row>
    <row r="44" spans="2:2" s="8" customFormat="1" x14ac:dyDescent="0.35">
      <c r="B44" s="74" t="s">
        <v>44</v>
      </c>
    </row>
    <row r="45" spans="2:2" s="8" customFormat="1" x14ac:dyDescent="0.35">
      <c r="B45" s="37" t="s">
        <v>45</v>
      </c>
    </row>
    <row r="46" spans="2:2" s="8" customFormat="1" x14ac:dyDescent="0.35">
      <c r="B46" s="37" t="s">
        <v>46</v>
      </c>
    </row>
    <row r="47" spans="2:2" s="8" customFormat="1" x14ac:dyDescent="0.35">
      <c r="B47" s="8" t="s">
        <v>47</v>
      </c>
    </row>
    <row r="48" spans="2:2" s="8" customFormat="1" x14ac:dyDescent="0.35">
      <c r="B48" s="37" t="s">
        <v>48</v>
      </c>
    </row>
    <row r="49" spans="2:2" s="8" customFormat="1" x14ac:dyDescent="0.35">
      <c r="B49" s="8" t="s">
        <v>49</v>
      </c>
    </row>
    <row r="50" spans="2:2" s="8" customFormat="1" x14ac:dyDescent="0.35">
      <c r="B50" s="8" t="s">
        <v>50</v>
      </c>
    </row>
    <row r="51" spans="2:2" s="8" customFormat="1" x14ac:dyDescent="0.35">
      <c r="B51" s="8" t="s">
        <v>51</v>
      </c>
    </row>
    <row r="52" spans="2:2" s="8" customFormat="1" x14ac:dyDescent="0.35">
      <c r="B52" t="s">
        <v>52</v>
      </c>
    </row>
    <row r="53" spans="2:2" s="8" customFormat="1" x14ac:dyDescent="0.35">
      <c r="B53" t="s">
        <v>53</v>
      </c>
    </row>
    <row r="54" spans="2:2" s="8" customFormat="1" x14ac:dyDescent="0.35">
      <c r="B54" t="s">
        <v>54</v>
      </c>
    </row>
    <row r="55" spans="2:2" s="8" customFormat="1" x14ac:dyDescent="0.35">
      <c r="B55" s="8" t="s">
        <v>55</v>
      </c>
    </row>
    <row r="56" spans="2:2" s="8" customFormat="1" x14ac:dyDescent="0.35"/>
    <row r="57" spans="2:2" s="8" customFormat="1" x14ac:dyDescent="0.3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3"/>
  <sheetViews>
    <sheetView workbookViewId="0">
      <selection activeCell="D30" sqref="D30"/>
    </sheetView>
  </sheetViews>
  <sheetFormatPr defaultRowHeight="14.5" x14ac:dyDescent="0.35"/>
  <cols>
    <col min="1" max="2" width="33.54296875" customWidth="1"/>
  </cols>
  <sheetData>
    <row r="1" spans="1:2" x14ac:dyDescent="0.35">
      <c r="A1" s="27" t="s">
        <v>44</v>
      </c>
    </row>
    <row r="2" spans="1:2" x14ac:dyDescent="0.35">
      <c r="A2" s="27"/>
    </row>
    <row r="3" spans="1:2" x14ac:dyDescent="0.35">
      <c r="A3" s="28" t="s">
        <v>389</v>
      </c>
      <c r="B3" s="28" t="s">
        <v>390</v>
      </c>
    </row>
    <row r="4" spans="1:2" x14ac:dyDescent="0.35">
      <c r="A4" s="29" t="s">
        <v>391</v>
      </c>
      <c r="B4" s="30" t="s">
        <v>392</v>
      </c>
    </row>
    <row r="5" spans="1:2" x14ac:dyDescent="0.35">
      <c r="A5" s="29" t="s">
        <v>393</v>
      </c>
      <c r="B5" s="30" t="s">
        <v>394</v>
      </c>
    </row>
    <row r="6" spans="1:2" x14ac:dyDescent="0.35">
      <c r="A6" s="29" t="s">
        <v>395</v>
      </c>
      <c r="B6" s="30" t="s">
        <v>396</v>
      </c>
    </row>
    <row r="7" spans="1:2" x14ac:dyDescent="0.35">
      <c r="A7" s="29" t="s">
        <v>397</v>
      </c>
      <c r="B7" s="30" t="s">
        <v>398</v>
      </c>
    </row>
    <row r="8" spans="1:2" x14ac:dyDescent="0.35">
      <c r="A8" s="29" t="s">
        <v>399</v>
      </c>
      <c r="B8" s="30" t="s">
        <v>400</v>
      </c>
    </row>
    <row r="9" spans="1:2" x14ac:dyDescent="0.35">
      <c r="A9" s="29" t="s">
        <v>401</v>
      </c>
      <c r="B9" s="30" t="s">
        <v>402</v>
      </c>
    </row>
    <row r="10" spans="1:2" x14ac:dyDescent="0.35">
      <c r="A10" s="29" t="s">
        <v>403</v>
      </c>
      <c r="B10" s="30" t="s">
        <v>404</v>
      </c>
    </row>
    <row r="11" spans="1:2" x14ac:dyDescent="0.35">
      <c r="A11" s="29" t="s">
        <v>405</v>
      </c>
      <c r="B11" s="30" t="s">
        <v>406</v>
      </c>
    </row>
    <row r="12" spans="1:2" x14ac:dyDescent="0.35">
      <c r="A12" s="29" t="s">
        <v>407</v>
      </c>
      <c r="B12" s="30" t="s">
        <v>408</v>
      </c>
    </row>
    <row r="13" spans="1:2" x14ac:dyDescent="0.35">
      <c r="A13" s="29" t="s">
        <v>409</v>
      </c>
      <c r="B13" s="30" t="s">
        <v>410</v>
      </c>
    </row>
    <row r="14" spans="1:2" x14ac:dyDescent="0.35">
      <c r="A14" s="29" t="s">
        <v>411</v>
      </c>
      <c r="B14" s="30" t="s">
        <v>412</v>
      </c>
    </row>
    <row r="15" spans="1:2" x14ac:dyDescent="0.35">
      <c r="A15" s="29" t="s">
        <v>413</v>
      </c>
      <c r="B15" s="30" t="s">
        <v>414</v>
      </c>
    </row>
    <row r="16" spans="1:2" x14ac:dyDescent="0.35">
      <c r="A16" s="29" t="s">
        <v>415</v>
      </c>
      <c r="B16" s="30" t="s">
        <v>416</v>
      </c>
    </row>
    <row r="17" spans="1:2" x14ac:dyDescent="0.35">
      <c r="A17" s="29" t="s">
        <v>417</v>
      </c>
      <c r="B17" s="30" t="s">
        <v>418</v>
      </c>
    </row>
    <row r="18" spans="1:2" x14ac:dyDescent="0.35">
      <c r="A18" s="29" t="s">
        <v>419</v>
      </c>
      <c r="B18" s="30" t="s">
        <v>420</v>
      </c>
    </row>
    <row r="19" spans="1:2" x14ac:dyDescent="0.35">
      <c r="A19" s="29" t="s">
        <v>421</v>
      </c>
      <c r="B19" s="30" t="s">
        <v>422</v>
      </c>
    </row>
    <row r="22" spans="1:2" x14ac:dyDescent="0.35">
      <c r="A22" s="25" t="s">
        <v>387</v>
      </c>
    </row>
    <row r="23" spans="1:2" x14ac:dyDescent="0.35">
      <c r="A23" s="26" t="s">
        <v>388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1"/>
  <sheetViews>
    <sheetView workbookViewId="0">
      <selection activeCell="A12" sqref="A12"/>
    </sheetView>
  </sheetViews>
  <sheetFormatPr defaultRowHeight="14.5" x14ac:dyDescent="0.35"/>
  <cols>
    <col min="1" max="2" width="20.453125" customWidth="1"/>
  </cols>
  <sheetData>
    <row r="1" spans="1:2" x14ac:dyDescent="0.35">
      <c r="A1" t="s">
        <v>45</v>
      </c>
    </row>
    <row r="3" spans="1:2" ht="31" x14ac:dyDescent="0.35">
      <c r="A3" s="33" t="s">
        <v>423</v>
      </c>
      <c r="B3" s="33" t="s">
        <v>424</v>
      </c>
    </row>
    <row r="4" spans="1:2" ht="15.5" x14ac:dyDescent="0.35">
      <c r="A4" s="34" t="s">
        <v>425</v>
      </c>
      <c r="B4" s="34">
        <v>100</v>
      </c>
    </row>
    <row r="5" spans="1:2" ht="15.5" x14ac:dyDescent="0.35">
      <c r="A5" s="34" t="s">
        <v>426</v>
      </c>
      <c r="B5" s="34">
        <v>300</v>
      </c>
    </row>
    <row r="6" spans="1:2" ht="15.5" x14ac:dyDescent="0.35">
      <c r="A6" s="34" t="s">
        <v>427</v>
      </c>
      <c r="B6" s="34">
        <v>500</v>
      </c>
    </row>
    <row r="7" spans="1:2" ht="15.5" x14ac:dyDescent="0.35">
      <c r="A7" s="34" t="s">
        <v>428</v>
      </c>
      <c r="B7" s="34">
        <v>700</v>
      </c>
    </row>
    <row r="9" spans="1:2" ht="15.5" x14ac:dyDescent="0.35">
      <c r="A9" s="34" t="s">
        <v>387</v>
      </c>
    </row>
    <row r="10" spans="1:2" ht="15.5" x14ac:dyDescent="0.35">
      <c r="A10" s="90" t="s">
        <v>429</v>
      </c>
    </row>
    <row r="11" spans="1:2" x14ac:dyDescent="0.35">
      <c r="A11" t="s">
        <v>430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7"/>
  <sheetViews>
    <sheetView workbookViewId="0">
      <selection activeCell="A20" sqref="A20"/>
    </sheetView>
  </sheetViews>
  <sheetFormatPr defaultRowHeight="14.5" x14ac:dyDescent="0.35"/>
  <cols>
    <col min="1" max="1" width="69.1796875" bestFit="1" customWidth="1"/>
    <col min="2" max="2" width="5.81640625" bestFit="1" customWidth="1"/>
    <col min="3" max="3" width="9.54296875" bestFit="1" customWidth="1"/>
    <col min="4" max="4" width="20.81640625" bestFit="1" customWidth="1"/>
    <col min="5" max="5" width="15.453125" bestFit="1" customWidth="1"/>
    <col min="6" max="6" width="21.81640625" bestFit="1" customWidth="1"/>
  </cols>
  <sheetData>
    <row r="1" spans="1:6" x14ac:dyDescent="0.35">
      <c r="A1" t="s">
        <v>46</v>
      </c>
    </row>
    <row r="3" spans="1:6" ht="29" x14ac:dyDescent="0.35">
      <c r="A3" s="35" t="s">
        <v>431</v>
      </c>
      <c r="B3" s="35" t="s">
        <v>432</v>
      </c>
      <c r="C3" s="35" t="s">
        <v>433</v>
      </c>
      <c r="D3" s="36" t="s">
        <v>434</v>
      </c>
      <c r="E3" s="36" t="s">
        <v>435</v>
      </c>
      <c r="F3" s="36" t="s">
        <v>436</v>
      </c>
    </row>
    <row r="4" spans="1:6" x14ac:dyDescent="0.35">
      <c r="A4" s="37" t="s">
        <v>437</v>
      </c>
      <c r="B4" s="38">
        <v>75</v>
      </c>
      <c r="C4" s="38">
        <v>25</v>
      </c>
      <c r="D4" s="38">
        <v>1200</v>
      </c>
      <c r="E4" s="38">
        <v>0.8</v>
      </c>
      <c r="F4" s="39">
        <v>0.06</v>
      </c>
    </row>
    <row r="5" spans="1:6" x14ac:dyDescent="0.35">
      <c r="A5" s="37" t="s">
        <v>438</v>
      </c>
      <c r="B5" s="38">
        <v>0</v>
      </c>
      <c r="C5" s="38">
        <v>100</v>
      </c>
      <c r="D5" s="38">
        <v>1500</v>
      </c>
      <c r="E5" s="38">
        <v>1</v>
      </c>
      <c r="F5" s="39">
        <v>0.2</v>
      </c>
    </row>
    <row r="6" spans="1:6" x14ac:dyDescent="0.35">
      <c r="A6" s="37" t="s">
        <v>439</v>
      </c>
      <c r="B6" s="38">
        <v>0</v>
      </c>
      <c r="C6" s="38">
        <v>100</v>
      </c>
      <c r="D6" s="38">
        <v>1650</v>
      </c>
      <c r="E6" s="38">
        <v>1.1000000000000001</v>
      </c>
      <c r="F6" s="39">
        <v>0.2</v>
      </c>
    </row>
    <row r="7" spans="1:6" x14ac:dyDescent="0.35">
      <c r="A7" s="37" t="s">
        <v>440</v>
      </c>
      <c r="B7" s="38">
        <v>98</v>
      </c>
      <c r="C7" s="38">
        <v>2</v>
      </c>
      <c r="D7" s="38">
        <v>2000</v>
      </c>
      <c r="E7" s="38">
        <v>1.33</v>
      </c>
      <c r="F7" s="39">
        <v>0.01</v>
      </c>
    </row>
    <row r="8" spans="1:6" x14ac:dyDescent="0.35">
      <c r="A8" s="37" t="s">
        <v>441</v>
      </c>
      <c r="B8" s="38">
        <v>98</v>
      </c>
      <c r="C8" s="38">
        <v>2</v>
      </c>
      <c r="D8" s="38">
        <v>2050</v>
      </c>
      <c r="E8" s="38">
        <v>1.37</v>
      </c>
      <c r="F8" s="39">
        <v>0.01</v>
      </c>
    </row>
    <row r="9" spans="1:6" x14ac:dyDescent="0.35">
      <c r="A9" s="37" t="s">
        <v>442</v>
      </c>
      <c r="B9" s="38">
        <v>98</v>
      </c>
      <c r="C9" s="38">
        <v>2</v>
      </c>
      <c r="D9" s="38">
        <v>2430</v>
      </c>
      <c r="E9" s="38">
        <v>1.62</v>
      </c>
      <c r="F9" s="39">
        <v>0.01</v>
      </c>
    </row>
    <row r="10" spans="1:6" x14ac:dyDescent="0.35">
      <c r="A10" s="37" t="s">
        <v>443</v>
      </c>
      <c r="B10" s="38">
        <v>98</v>
      </c>
      <c r="C10" s="38">
        <v>2</v>
      </c>
      <c r="D10" s="38">
        <v>2450</v>
      </c>
      <c r="E10" s="38">
        <v>1.63</v>
      </c>
      <c r="F10" s="39">
        <v>0.01</v>
      </c>
    </row>
    <row r="11" spans="1:6" x14ac:dyDescent="0.35">
      <c r="A11" s="37" t="s">
        <v>444</v>
      </c>
      <c r="B11" s="38">
        <v>98</v>
      </c>
      <c r="C11" s="38">
        <v>2</v>
      </c>
      <c r="D11" s="38">
        <v>3200</v>
      </c>
      <c r="E11" s="38">
        <v>2.13</v>
      </c>
      <c r="F11" s="39">
        <v>0.01</v>
      </c>
    </row>
    <row r="12" spans="1:6" x14ac:dyDescent="0.35">
      <c r="A12" s="37" t="s">
        <v>445</v>
      </c>
      <c r="B12" s="38">
        <v>0</v>
      </c>
      <c r="C12" s="38">
        <v>0</v>
      </c>
      <c r="D12" s="38">
        <v>0</v>
      </c>
      <c r="E12" s="38">
        <v>0</v>
      </c>
      <c r="F12" s="39">
        <v>0</v>
      </c>
    </row>
    <row r="13" spans="1:6" x14ac:dyDescent="0.35">
      <c r="A13" t="s">
        <v>446</v>
      </c>
      <c r="B13" s="38">
        <v>0</v>
      </c>
      <c r="C13" s="38">
        <v>0</v>
      </c>
      <c r="D13" s="38">
        <v>0</v>
      </c>
      <c r="E13" s="38">
        <v>0</v>
      </c>
      <c r="F13" s="39">
        <v>0</v>
      </c>
    </row>
    <row r="15" spans="1:6" x14ac:dyDescent="0.35">
      <c r="A15" s="92" t="s">
        <v>387</v>
      </c>
    </row>
    <row r="16" spans="1:6" ht="15.5" x14ac:dyDescent="0.35">
      <c r="A16" s="91" t="s">
        <v>447</v>
      </c>
    </row>
    <row r="17" spans="1:1" x14ac:dyDescent="0.35">
      <c r="A17" s="89" t="s">
        <v>448</v>
      </c>
    </row>
    <row r="19" spans="1:1" x14ac:dyDescent="0.35">
      <c r="A19" s="4" t="s">
        <v>449</v>
      </c>
    </row>
    <row r="20" spans="1:1" x14ac:dyDescent="0.35">
      <c r="A20" t="s">
        <v>450</v>
      </c>
    </row>
    <row r="22" spans="1:1" x14ac:dyDescent="0.35">
      <c r="A22" s="4" t="s">
        <v>451</v>
      </c>
    </row>
    <row r="23" spans="1:1" x14ac:dyDescent="0.35">
      <c r="A23" t="s">
        <v>452</v>
      </c>
    </row>
    <row r="24" spans="1:1" x14ac:dyDescent="0.35">
      <c r="A24" t="s">
        <v>453</v>
      </c>
    </row>
    <row r="25" spans="1:1" x14ac:dyDescent="0.35">
      <c r="A25" t="s">
        <v>454</v>
      </c>
    </row>
    <row r="26" spans="1:1" x14ac:dyDescent="0.35">
      <c r="A26" t="s">
        <v>455</v>
      </c>
    </row>
    <row r="27" spans="1:1" x14ac:dyDescent="0.35">
      <c r="A27" t="s">
        <v>456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8"/>
  <sheetViews>
    <sheetView tabSelected="1" workbookViewId="0">
      <selection activeCell="I3" sqref="I3"/>
    </sheetView>
  </sheetViews>
  <sheetFormatPr defaultRowHeight="14.5" x14ac:dyDescent="0.35"/>
  <cols>
    <col min="1" max="1" width="26.26953125" bestFit="1" customWidth="1"/>
    <col min="2" max="2" width="16.54296875" customWidth="1"/>
    <col min="3" max="8" width="12" bestFit="1" customWidth="1"/>
  </cols>
  <sheetData>
    <row r="1" spans="1:9" x14ac:dyDescent="0.35">
      <c r="A1" t="s">
        <v>457</v>
      </c>
    </row>
    <row r="2" spans="1:9" x14ac:dyDescent="0.35">
      <c r="A2" s="89"/>
    </row>
    <row r="3" spans="1:9" x14ac:dyDescent="0.35">
      <c r="B3" s="84" t="s">
        <v>458</v>
      </c>
      <c r="C3" s="84" t="s">
        <v>458</v>
      </c>
      <c r="D3" s="84" t="s">
        <v>458</v>
      </c>
      <c r="E3" s="84" t="s">
        <v>458</v>
      </c>
      <c r="F3" s="84" t="s">
        <v>458</v>
      </c>
      <c r="G3" s="84" t="s">
        <v>459</v>
      </c>
      <c r="H3" s="84" t="s">
        <v>459</v>
      </c>
      <c r="I3" s="84" t="s">
        <v>459</v>
      </c>
    </row>
    <row r="4" spans="1:9" x14ac:dyDescent="0.35">
      <c r="A4" t="s">
        <v>460</v>
      </c>
      <c r="B4" t="s">
        <v>67</v>
      </c>
      <c r="C4" t="s">
        <v>290</v>
      </c>
      <c r="D4" t="s">
        <v>81</v>
      </c>
      <c r="E4" t="s">
        <v>285</v>
      </c>
      <c r="F4" t="s">
        <v>64</v>
      </c>
      <c r="G4" t="s">
        <v>279</v>
      </c>
      <c r="H4" t="s">
        <v>61</v>
      </c>
      <c r="I4" t="s">
        <v>461</v>
      </c>
    </row>
    <row r="5" spans="1:9" x14ac:dyDescent="0.35">
      <c r="A5">
        <v>0.5</v>
      </c>
      <c r="B5">
        <v>0.31</v>
      </c>
      <c r="C5">
        <v>0.33</v>
      </c>
      <c r="D5">
        <v>0.33</v>
      </c>
      <c r="E5">
        <v>0.35</v>
      </c>
      <c r="F5">
        <v>0.28000000000000003</v>
      </c>
      <c r="G5">
        <v>0.56999999999999995</v>
      </c>
      <c r="H5">
        <v>11.43</v>
      </c>
      <c r="I5">
        <v>5.5865919999999996E-3</v>
      </c>
    </row>
    <row r="6" spans="1:9" x14ac:dyDescent="0.35">
      <c r="A6">
        <v>1</v>
      </c>
      <c r="B6">
        <v>0.65</v>
      </c>
      <c r="C6">
        <v>0.65</v>
      </c>
      <c r="D6">
        <v>0.65</v>
      </c>
      <c r="E6">
        <v>0.7</v>
      </c>
      <c r="F6">
        <v>0.56999999999999995</v>
      </c>
      <c r="G6">
        <v>1.1499999999999999</v>
      </c>
      <c r="H6">
        <v>22.99</v>
      </c>
      <c r="I6">
        <v>0.01</v>
      </c>
    </row>
    <row r="7" spans="1:9" x14ac:dyDescent="0.35">
      <c r="A7">
        <v>1.5</v>
      </c>
      <c r="B7">
        <v>0.99</v>
      </c>
      <c r="C7">
        <v>0.99</v>
      </c>
      <c r="D7">
        <v>0.99</v>
      </c>
      <c r="E7">
        <v>1.05</v>
      </c>
      <c r="F7">
        <v>0.86</v>
      </c>
      <c r="G7">
        <v>1.73</v>
      </c>
      <c r="H7">
        <v>34.68</v>
      </c>
      <c r="I7">
        <v>0.02</v>
      </c>
    </row>
    <row r="8" spans="1:9" x14ac:dyDescent="0.35">
      <c r="A8">
        <v>2</v>
      </c>
      <c r="B8">
        <v>1.33</v>
      </c>
      <c r="C8">
        <v>1.32</v>
      </c>
      <c r="D8">
        <v>1.32</v>
      </c>
      <c r="E8">
        <v>1.41</v>
      </c>
      <c r="F8">
        <v>1.1499999999999999</v>
      </c>
      <c r="G8">
        <v>2.33</v>
      </c>
      <c r="H8">
        <v>46.51</v>
      </c>
      <c r="I8">
        <v>0.02</v>
      </c>
    </row>
    <row r="9" spans="1:9" x14ac:dyDescent="0.35">
      <c r="A9">
        <v>2.5</v>
      </c>
      <c r="B9">
        <v>1.68</v>
      </c>
      <c r="C9">
        <v>1.67</v>
      </c>
      <c r="D9">
        <v>1.67</v>
      </c>
      <c r="E9">
        <v>1.78</v>
      </c>
      <c r="F9">
        <v>1.44</v>
      </c>
      <c r="G9">
        <v>2.92</v>
      </c>
      <c r="H9">
        <v>58.48</v>
      </c>
      <c r="I9">
        <v>0.03</v>
      </c>
    </row>
    <row r="10" spans="1:9" x14ac:dyDescent="0.35">
      <c r="A10">
        <v>3</v>
      </c>
      <c r="B10">
        <v>2.04</v>
      </c>
      <c r="C10">
        <v>2.0099999999999998</v>
      </c>
      <c r="D10">
        <v>2.0099999999999998</v>
      </c>
      <c r="E10">
        <v>2.14</v>
      </c>
      <c r="F10">
        <v>1.74</v>
      </c>
      <c r="G10">
        <v>3.53</v>
      </c>
      <c r="H10">
        <v>70.59</v>
      </c>
      <c r="I10">
        <v>0.03</v>
      </c>
    </row>
    <row r="11" spans="1:9" x14ac:dyDescent="0.35">
      <c r="A11">
        <v>3.5</v>
      </c>
      <c r="B11">
        <v>2.4</v>
      </c>
      <c r="C11">
        <v>2.36</v>
      </c>
      <c r="D11">
        <v>2.36</v>
      </c>
      <c r="E11">
        <v>2.5099999999999998</v>
      </c>
      <c r="F11">
        <v>2.0499999999999998</v>
      </c>
      <c r="G11">
        <v>4.1399999999999997</v>
      </c>
      <c r="H11">
        <v>82.84</v>
      </c>
      <c r="I11">
        <v>0.04</v>
      </c>
    </row>
    <row r="12" spans="1:9" x14ac:dyDescent="0.35">
      <c r="A12">
        <v>4</v>
      </c>
      <c r="B12">
        <v>2.76</v>
      </c>
      <c r="C12">
        <v>2.71</v>
      </c>
      <c r="D12">
        <v>2.71</v>
      </c>
      <c r="E12">
        <v>2.89</v>
      </c>
      <c r="F12">
        <v>2.35</v>
      </c>
      <c r="G12">
        <v>4.76</v>
      </c>
      <c r="H12">
        <v>95.24</v>
      </c>
      <c r="I12">
        <v>0.05</v>
      </c>
    </row>
    <row r="13" spans="1:9" x14ac:dyDescent="0.35">
      <c r="A13">
        <v>4.5</v>
      </c>
      <c r="B13">
        <v>3.12</v>
      </c>
      <c r="C13">
        <v>3.07</v>
      </c>
      <c r="D13">
        <v>3.07</v>
      </c>
      <c r="E13">
        <v>3.27</v>
      </c>
      <c r="F13">
        <v>2.66</v>
      </c>
      <c r="G13">
        <v>5.39</v>
      </c>
      <c r="H13">
        <v>107.78</v>
      </c>
      <c r="I13">
        <v>0.05</v>
      </c>
    </row>
    <row r="14" spans="1:9" x14ac:dyDescent="0.35">
      <c r="A14">
        <v>5</v>
      </c>
      <c r="B14">
        <v>3.5</v>
      </c>
      <c r="C14">
        <v>3.43</v>
      </c>
      <c r="D14">
        <v>3.43</v>
      </c>
      <c r="E14">
        <v>3.66</v>
      </c>
      <c r="F14">
        <v>2.98</v>
      </c>
      <c r="G14">
        <v>6.02</v>
      </c>
      <c r="H14">
        <v>120.48</v>
      </c>
      <c r="I14">
        <v>0.06</v>
      </c>
    </row>
    <row r="15" spans="1:9" x14ac:dyDescent="0.35">
      <c r="A15">
        <v>5.5</v>
      </c>
      <c r="B15">
        <v>3.87</v>
      </c>
      <c r="C15">
        <v>3.8</v>
      </c>
      <c r="D15">
        <v>3.8</v>
      </c>
      <c r="E15">
        <v>4.05</v>
      </c>
      <c r="F15">
        <v>3.3</v>
      </c>
      <c r="G15">
        <v>6.67</v>
      </c>
      <c r="H15">
        <v>133.33000000000001</v>
      </c>
      <c r="I15">
        <v>7.0000000000000007E-2</v>
      </c>
    </row>
    <row r="16" spans="1:9" x14ac:dyDescent="0.35">
      <c r="A16">
        <v>6</v>
      </c>
      <c r="B16">
        <v>4.25</v>
      </c>
      <c r="C16">
        <v>4.17</v>
      </c>
      <c r="D16">
        <v>4.17</v>
      </c>
      <c r="E16">
        <v>4.4400000000000004</v>
      </c>
      <c r="F16">
        <v>3.62</v>
      </c>
      <c r="G16">
        <v>7.32</v>
      </c>
      <c r="H16">
        <v>146.34</v>
      </c>
      <c r="I16">
        <v>7.0000000000000007E-2</v>
      </c>
    </row>
    <row r="17" spans="1:9" x14ac:dyDescent="0.35">
      <c r="A17">
        <v>6.5</v>
      </c>
      <c r="B17">
        <v>4.6399999999999997</v>
      </c>
      <c r="C17">
        <v>4.55</v>
      </c>
      <c r="D17">
        <v>4.55</v>
      </c>
      <c r="E17">
        <v>4.84</v>
      </c>
      <c r="F17">
        <v>3.95</v>
      </c>
      <c r="G17">
        <v>7.98</v>
      </c>
      <c r="H17">
        <v>159.51</v>
      </c>
      <c r="I17">
        <v>0.08</v>
      </c>
    </row>
    <row r="18" spans="1:9" x14ac:dyDescent="0.35">
      <c r="A18">
        <v>7</v>
      </c>
      <c r="B18">
        <v>5.03</v>
      </c>
      <c r="C18">
        <v>4.93</v>
      </c>
      <c r="D18">
        <v>4.93</v>
      </c>
      <c r="E18">
        <v>5.25</v>
      </c>
      <c r="F18">
        <v>4.28</v>
      </c>
      <c r="G18">
        <v>8.64</v>
      </c>
      <c r="H18">
        <v>172.84</v>
      </c>
      <c r="I18">
        <v>0.08</v>
      </c>
    </row>
    <row r="19" spans="1:9" x14ac:dyDescent="0.35">
      <c r="A19">
        <v>7.5</v>
      </c>
      <c r="B19">
        <v>5.43</v>
      </c>
      <c r="C19">
        <v>5.31</v>
      </c>
      <c r="D19">
        <v>5.31</v>
      </c>
      <c r="E19">
        <v>5.66</v>
      </c>
      <c r="F19">
        <v>4.6100000000000003</v>
      </c>
      <c r="G19">
        <v>9.32</v>
      </c>
      <c r="H19">
        <v>186.34</v>
      </c>
      <c r="I19">
        <v>0.09</v>
      </c>
    </row>
    <row r="20" spans="1:9" x14ac:dyDescent="0.35">
      <c r="A20">
        <v>8</v>
      </c>
      <c r="B20">
        <v>5.83</v>
      </c>
      <c r="C20">
        <v>5.7</v>
      </c>
      <c r="D20">
        <v>5.7</v>
      </c>
      <c r="E20">
        <v>6.08</v>
      </c>
      <c r="F20">
        <v>4.95</v>
      </c>
      <c r="G20">
        <v>10</v>
      </c>
      <c r="H20">
        <v>200</v>
      </c>
      <c r="I20">
        <v>0.1</v>
      </c>
    </row>
    <row r="21" spans="1:9" x14ac:dyDescent="0.35">
      <c r="A21">
        <v>8.5</v>
      </c>
      <c r="B21">
        <v>6.24</v>
      </c>
      <c r="C21">
        <v>6.1</v>
      </c>
      <c r="D21">
        <v>6.1</v>
      </c>
      <c r="E21">
        <v>6.5</v>
      </c>
      <c r="F21">
        <v>5.29</v>
      </c>
      <c r="G21">
        <v>10.69</v>
      </c>
      <c r="H21">
        <v>213.84</v>
      </c>
      <c r="I21">
        <v>0.1</v>
      </c>
    </row>
    <row r="22" spans="1:9" x14ac:dyDescent="0.35">
      <c r="A22">
        <v>9</v>
      </c>
      <c r="B22">
        <v>6.65</v>
      </c>
      <c r="C22">
        <v>6.5</v>
      </c>
      <c r="D22">
        <v>6.5</v>
      </c>
      <c r="E22">
        <v>6.92</v>
      </c>
      <c r="F22">
        <v>5.64</v>
      </c>
      <c r="G22">
        <v>11.39</v>
      </c>
      <c r="H22">
        <v>227.85</v>
      </c>
      <c r="I22">
        <v>0.11</v>
      </c>
    </row>
    <row r="23" spans="1:9" x14ac:dyDescent="0.35">
      <c r="A23">
        <v>9.5</v>
      </c>
      <c r="B23">
        <v>7.07</v>
      </c>
      <c r="C23">
        <v>6.9</v>
      </c>
      <c r="D23">
        <v>6.9</v>
      </c>
      <c r="E23">
        <v>7.35</v>
      </c>
      <c r="F23">
        <v>5.99</v>
      </c>
      <c r="G23">
        <v>12.1</v>
      </c>
      <c r="H23">
        <v>242.04</v>
      </c>
      <c r="I23">
        <v>0.12</v>
      </c>
    </row>
    <row r="24" spans="1:9" x14ac:dyDescent="0.35">
      <c r="A24">
        <v>10</v>
      </c>
      <c r="B24">
        <v>7.49</v>
      </c>
      <c r="C24">
        <v>7.31</v>
      </c>
      <c r="D24">
        <v>7.31</v>
      </c>
      <c r="E24">
        <v>7.79</v>
      </c>
      <c r="F24">
        <v>6.35</v>
      </c>
      <c r="G24">
        <v>12.82</v>
      </c>
      <c r="H24">
        <v>256.41000000000003</v>
      </c>
      <c r="I24">
        <v>0.13</v>
      </c>
    </row>
    <row r="25" spans="1:9" x14ac:dyDescent="0.35">
      <c r="A25">
        <v>10.5</v>
      </c>
      <c r="B25">
        <v>7.92</v>
      </c>
      <c r="C25">
        <v>7.73</v>
      </c>
      <c r="D25">
        <v>7.73</v>
      </c>
      <c r="E25">
        <v>8.24</v>
      </c>
      <c r="F25">
        <v>6.71</v>
      </c>
      <c r="G25">
        <v>13.55</v>
      </c>
      <c r="H25">
        <v>270.97000000000003</v>
      </c>
      <c r="I25">
        <v>0.13</v>
      </c>
    </row>
    <row r="26" spans="1:9" x14ac:dyDescent="0.35">
      <c r="A26">
        <v>11</v>
      </c>
      <c r="B26">
        <v>8.35</v>
      </c>
      <c r="C26">
        <v>8.15</v>
      </c>
      <c r="D26">
        <v>8.15</v>
      </c>
      <c r="E26">
        <v>8.68</v>
      </c>
      <c r="F26">
        <v>7.08</v>
      </c>
      <c r="G26">
        <v>14.29</v>
      </c>
      <c r="H26">
        <v>285.70999999999998</v>
      </c>
      <c r="I26">
        <v>0.14000000000000001</v>
      </c>
    </row>
    <row r="27" spans="1:9" x14ac:dyDescent="0.35">
      <c r="A27">
        <v>11.5</v>
      </c>
      <c r="B27">
        <v>8.7899999999999991</v>
      </c>
      <c r="C27">
        <v>8.58</v>
      </c>
      <c r="D27">
        <v>8.58</v>
      </c>
      <c r="E27">
        <v>9.14</v>
      </c>
      <c r="F27">
        <v>7.45</v>
      </c>
      <c r="G27">
        <v>15.03</v>
      </c>
      <c r="H27">
        <v>300.64999999999998</v>
      </c>
      <c r="I27">
        <v>0.15</v>
      </c>
    </row>
    <row r="28" spans="1:9" x14ac:dyDescent="0.35">
      <c r="A28">
        <v>12</v>
      </c>
      <c r="B28">
        <v>9.24</v>
      </c>
      <c r="C28">
        <v>9.01</v>
      </c>
      <c r="D28">
        <v>9.01</v>
      </c>
      <c r="E28">
        <v>9.6</v>
      </c>
      <c r="F28">
        <v>7.83</v>
      </c>
      <c r="G28">
        <v>15.79</v>
      </c>
      <c r="H28">
        <v>315.79000000000002</v>
      </c>
      <c r="I28">
        <v>0.15</v>
      </c>
    </row>
    <row r="29" spans="1:9" x14ac:dyDescent="0.35">
      <c r="A29">
        <v>12.5</v>
      </c>
      <c r="B29">
        <v>9.69</v>
      </c>
      <c r="C29">
        <v>9.4499999999999993</v>
      </c>
      <c r="D29">
        <v>9.4499999999999993</v>
      </c>
      <c r="E29">
        <v>10.07</v>
      </c>
      <c r="F29">
        <v>8.2100000000000009</v>
      </c>
      <c r="G29">
        <v>16.559999999999999</v>
      </c>
      <c r="H29">
        <v>331.13</v>
      </c>
      <c r="I29">
        <v>0.16</v>
      </c>
    </row>
    <row r="30" spans="1:9" x14ac:dyDescent="0.35">
      <c r="A30">
        <v>13</v>
      </c>
      <c r="B30">
        <v>10.15</v>
      </c>
      <c r="C30">
        <v>9.9</v>
      </c>
      <c r="D30">
        <v>9.9</v>
      </c>
      <c r="E30">
        <v>10.54</v>
      </c>
      <c r="F30">
        <v>8.6</v>
      </c>
      <c r="G30">
        <v>17.329999999999998</v>
      </c>
      <c r="H30">
        <v>346.67</v>
      </c>
      <c r="I30">
        <v>0.17</v>
      </c>
    </row>
    <row r="31" spans="1:9" x14ac:dyDescent="0.35">
      <c r="A31">
        <v>13.5</v>
      </c>
      <c r="B31">
        <v>10.62</v>
      </c>
      <c r="C31">
        <v>10.35</v>
      </c>
      <c r="D31">
        <v>10.35</v>
      </c>
      <c r="E31">
        <v>11.02</v>
      </c>
      <c r="F31">
        <v>8.99</v>
      </c>
      <c r="G31">
        <v>18.12</v>
      </c>
      <c r="H31">
        <v>362.42</v>
      </c>
      <c r="I31">
        <v>0.18</v>
      </c>
    </row>
    <row r="32" spans="1:9" x14ac:dyDescent="0.35">
      <c r="A32">
        <v>14</v>
      </c>
      <c r="B32">
        <v>11.09</v>
      </c>
      <c r="C32">
        <v>10.8</v>
      </c>
      <c r="D32">
        <v>10.8</v>
      </c>
      <c r="E32">
        <v>11.51</v>
      </c>
      <c r="F32">
        <v>9.39</v>
      </c>
      <c r="G32">
        <v>18.920000000000002</v>
      </c>
      <c r="H32">
        <v>378.38</v>
      </c>
      <c r="I32">
        <v>0.18</v>
      </c>
    </row>
    <row r="33" spans="1:9" x14ac:dyDescent="0.35">
      <c r="A33">
        <v>14.5</v>
      </c>
      <c r="B33">
        <v>11.57</v>
      </c>
      <c r="C33">
        <v>11.27</v>
      </c>
      <c r="D33">
        <v>11.27</v>
      </c>
      <c r="E33">
        <v>12</v>
      </c>
      <c r="F33">
        <v>9.7899999999999991</v>
      </c>
      <c r="G33">
        <v>19.73</v>
      </c>
      <c r="H33">
        <v>394.56</v>
      </c>
      <c r="I33">
        <v>0.19</v>
      </c>
    </row>
    <row r="34" spans="1:9" x14ac:dyDescent="0.35">
      <c r="A34">
        <v>15</v>
      </c>
      <c r="B34">
        <v>11.57</v>
      </c>
      <c r="C34">
        <v>11.27</v>
      </c>
      <c r="D34">
        <v>11.27</v>
      </c>
      <c r="E34">
        <v>12</v>
      </c>
      <c r="F34">
        <v>9.7899999999999991</v>
      </c>
      <c r="G34">
        <v>19.73</v>
      </c>
      <c r="H34">
        <v>394.56</v>
      </c>
      <c r="I34">
        <v>0.2</v>
      </c>
    </row>
    <row r="35" spans="1:9" x14ac:dyDescent="0.35">
      <c r="A35">
        <v>15.5</v>
      </c>
      <c r="B35">
        <v>11.57</v>
      </c>
      <c r="C35">
        <v>11.27</v>
      </c>
      <c r="D35">
        <v>11.27</v>
      </c>
      <c r="E35">
        <v>12</v>
      </c>
      <c r="F35">
        <v>9.7899999999999991</v>
      </c>
      <c r="G35">
        <v>19.73</v>
      </c>
      <c r="H35">
        <v>394.56</v>
      </c>
      <c r="I35">
        <v>0.21</v>
      </c>
    </row>
    <row r="36" spans="1:9" x14ac:dyDescent="0.35">
      <c r="A36">
        <v>16</v>
      </c>
      <c r="B36">
        <v>11.57</v>
      </c>
      <c r="C36">
        <v>11.27</v>
      </c>
      <c r="D36">
        <v>11.27</v>
      </c>
      <c r="E36">
        <v>12</v>
      </c>
      <c r="F36">
        <v>9.7899999999999991</v>
      </c>
      <c r="G36">
        <v>19.73</v>
      </c>
      <c r="H36">
        <v>394.56</v>
      </c>
      <c r="I36">
        <v>0.22</v>
      </c>
    </row>
    <row r="37" spans="1:9" x14ac:dyDescent="0.35">
      <c r="A37">
        <v>16.5</v>
      </c>
      <c r="B37">
        <v>11.57</v>
      </c>
      <c r="C37">
        <v>11.27</v>
      </c>
      <c r="D37">
        <v>11.27</v>
      </c>
      <c r="E37">
        <v>12</v>
      </c>
      <c r="F37">
        <v>9.7899999999999991</v>
      </c>
      <c r="G37">
        <v>19.73</v>
      </c>
      <c r="H37">
        <v>394.56</v>
      </c>
      <c r="I37">
        <v>0.22</v>
      </c>
    </row>
    <row r="38" spans="1:9" x14ac:dyDescent="0.35">
      <c r="A38">
        <v>17</v>
      </c>
      <c r="B38">
        <v>11.57</v>
      </c>
      <c r="C38">
        <v>11.27</v>
      </c>
      <c r="D38">
        <v>11.27</v>
      </c>
      <c r="E38">
        <v>12</v>
      </c>
      <c r="F38">
        <v>9.7899999999999991</v>
      </c>
      <c r="G38">
        <v>19.73</v>
      </c>
      <c r="H38">
        <v>394.56</v>
      </c>
      <c r="I38">
        <v>0.23</v>
      </c>
    </row>
    <row r="39" spans="1:9" x14ac:dyDescent="0.35">
      <c r="A39">
        <v>17.5</v>
      </c>
      <c r="B39">
        <v>11.57</v>
      </c>
      <c r="C39">
        <v>11.27</v>
      </c>
      <c r="D39">
        <v>11.27</v>
      </c>
      <c r="E39">
        <v>12</v>
      </c>
      <c r="F39">
        <v>9.7899999999999991</v>
      </c>
      <c r="G39">
        <v>19.73</v>
      </c>
      <c r="H39">
        <v>394.56</v>
      </c>
      <c r="I39">
        <v>0.24</v>
      </c>
    </row>
    <row r="40" spans="1:9" x14ac:dyDescent="0.35">
      <c r="A40">
        <v>18</v>
      </c>
      <c r="B40">
        <v>11.57</v>
      </c>
      <c r="C40">
        <v>11.27</v>
      </c>
      <c r="D40">
        <v>11.27</v>
      </c>
      <c r="E40">
        <v>12</v>
      </c>
      <c r="F40">
        <v>9.7899999999999991</v>
      </c>
      <c r="G40">
        <v>19.73</v>
      </c>
      <c r="H40">
        <v>394.56</v>
      </c>
      <c r="I40">
        <v>0.25</v>
      </c>
    </row>
    <row r="41" spans="1:9" x14ac:dyDescent="0.35">
      <c r="A41">
        <v>18.5</v>
      </c>
      <c r="B41">
        <v>11.57</v>
      </c>
      <c r="C41">
        <v>11.27</v>
      </c>
      <c r="D41">
        <v>11.27</v>
      </c>
      <c r="E41">
        <v>12</v>
      </c>
      <c r="F41">
        <v>9.7899999999999991</v>
      </c>
      <c r="G41">
        <v>19.73</v>
      </c>
      <c r="H41">
        <v>394.56</v>
      </c>
      <c r="I41">
        <v>0.26</v>
      </c>
    </row>
    <row r="42" spans="1:9" x14ac:dyDescent="0.35">
      <c r="A42">
        <v>19</v>
      </c>
      <c r="B42">
        <v>11.57</v>
      </c>
      <c r="C42">
        <v>11.27</v>
      </c>
      <c r="D42">
        <v>11.27</v>
      </c>
      <c r="E42">
        <v>12</v>
      </c>
      <c r="F42">
        <v>9.7899999999999991</v>
      </c>
      <c r="G42">
        <v>19.73</v>
      </c>
      <c r="H42">
        <v>394.56</v>
      </c>
      <c r="I42">
        <v>0.27</v>
      </c>
    </row>
    <row r="43" spans="1:9" x14ac:dyDescent="0.35">
      <c r="A43">
        <v>19.5</v>
      </c>
      <c r="B43">
        <v>11.57</v>
      </c>
      <c r="C43">
        <v>11.27</v>
      </c>
      <c r="D43">
        <v>11.27</v>
      </c>
      <c r="E43">
        <v>12</v>
      </c>
      <c r="F43">
        <v>9.7899999999999991</v>
      </c>
      <c r="G43">
        <v>19.73</v>
      </c>
      <c r="H43">
        <v>394.56</v>
      </c>
      <c r="I43">
        <v>0.28000000000000003</v>
      </c>
    </row>
    <row r="44" spans="1:9" x14ac:dyDescent="0.35">
      <c r="A44">
        <v>20</v>
      </c>
      <c r="B44">
        <v>11.57</v>
      </c>
      <c r="C44">
        <v>11.27</v>
      </c>
      <c r="D44">
        <v>11.27</v>
      </c>
      <c r="E44">
        <v>12</v>
      </c>
      <c r="F44">
        <v>9.7899999999999991</v>
      </c>
      <c r="G44">
        <v>19.73</v>
      </c>
      <c r="H44">
        <v>394.56</v>
      </c>
      <c r="I44">
        <v>0.28999999999999998</v>
      </c>
    </row>
    <row r="45" spans="1:9" x14ac:dyDescent="0.35">
      <c r="A45" s="55" t="s">
        <v>462</v>
      </c>
      <c r="B45">
        <v>11.57</v>
      </c>
      <c r="C45">
        <v>11.27</v>
      </c>
      <c r="D45">
        <v>11.27</v>
      </c>
      <c r="E45">
        <v>12</v>
      </c>
      <c r="F45">
        <v>9.7899999999999991</v>
      </c>
      <c r="G45">
        <v>19.73</v>
      </c>
      <c r="H45">
        <v>394.56</v>
      </c>
      <c r="I45">
        <v>0.28999999999999998</v>
      </c>
    </row>
    <row r="47" spans="1:9" x14ac:dyDescent="0.35">
      <c r="A47" s="37" t="s">
        <v>387</v>
      </c>
    </row>
    <row r="48" spans="1:9" x14ac:dyDescent="0.35">
      <c r="A48" s="37" t="s">
        <v>463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2"/>
  <sheetViews>
    <sheetView workbookViewId="0">
      <selection activeCell="A19" sqref="A19"/>
    </sheetView>
  </sheetViews>
  <sheetFormatPr defaultRowHeight="14.5" x14ac:dyDescent="0.35"/>
  <cols>
    <col min="1" max="1" width="27.54296875" customWidth="1"/>
    <col min="2" max="2" width="19.1796875" bestFit="1" customWidth="1"/>
    <col min="3" max="3" width="15" bestFit="1" customWidth="1"/>
    <col min="4" max="4" width="26" bestFit="1" customWidth="1"/>
    <col min="5" max="5" width="16.7265625" bestFit="1" customWidth="1"/>
    <col min="6" max="6" width="26" bestFit="1" customWidth="1"/>
    <col min="7" max="7" width="26.7265625" bestFit="1" customWidth="1"/>
    <col min="8" max="8" width="19" bestFit="1" customWidth="1"/>
    <col min="9" max="9" width="29.453125" bestFit="1" customWidth="1"/>
  </cols>
  <sheetData>
    <row r="1" spans="1:9" x14ac:dyDescent="0.35">
      <c r="A1" s="4" t="s">
        <v>48</v>
      </c>
    </row>
    <row r="3" spans="1:9" ht="43.5" x14ac:dyDescent="0.35">
      <c r="A3" s="22" t="s">
        <v>464</v>
      </c>
      <c r="B3" s="22" t="s">
        <v>465</v>
      </c>
      <c r="C3" s="22" t="s">
        <v>466</v>
      </c>
      <c r="D3" s="21" t="s">
        <v>467</v>
      </c>
      <c r="E3" s="21" t="s">
        <v>468</v>
      </c>
      <c r="F3" s="21" t="s">
        <v>469</v>
      </c>
      <c r="G3" s="21" t="s">
        <v>470</v>
      </c>
    </row>
    <row r="4" spans="1:9" x14ac:dyDescent="0.35">
      <c r="A4" s="23" t="s">
        <v>61</v>
      </c>
      <c r="B4" s="24" t="s">
        <v>471</v>
      </c>
      <c r="C4" s="52"/>
      <c r="D4" s="53" t="s">
        <v>472</v>
      </c>
      <c r="E4" s="21"/>
      <c r="F4" s="21"/>
      <c r="G4" s="21"/>
    </row>
    <row r="5" spans="1:9" x14ac:dyDescent="0.35">
      <c r="A5" s="23" t="s">
        <v>64</v>
      </c>
      <c r="B5" s="24">
        <v>48</v>
      </c>
      <c r="C5" s="54"/>
      <c r="D5" s="24">
        <v>1156</v>
      </c>
      <c r="E5" s="40"/>
      <c r="F5" s="40"/>
      <c r="G5" s="23"/>
    </row>
    <row r="6" spans="1:9" x14ac:dyDescent="0.35">
      <c r="A6" s="23" t="s">
        <v>228</v>
      </c>
      <c r="B6" s="24">
        <v>56</v>
      </c>
      <c r="C6" s="54"/>
      <c r="D6" s="24">
        <v>991</v>
      </c>
      <c r="E6" s="40"/>
      <c r="F6" s="40"/>
      <c r="G6" s="23"/>
    </row>
    <row r="7" spans="1:9" ht="60.75" customHeight="1" x14ac:dyDescent="0.35">
      <c r="A7" s="41" t="s">
        <v>473</v>
      </c>
      <c r="B7" s="24">
        <v>400</v>
      </c>
      <c r="C7" s="54"/>
      <c r="D7" s="24">
        <v>138.75</v>
      </c>
      <c r="E7" s="40"/>
      <c r="F7" s="40"/>
      <c r="G7" s="23"/>
    </row>
    <row r="8" spans="1:9" x14ac:dyDescent="0.35">
      <c r="A8" s="23" t="s">
        <v>474</v>
      </c>
      <c r="B8" s="54" t="s">
        <v>475</v>
      </c>
      <c r="C8" s="24">
        <v>500</v>
      </c>
      <c r="D8" s="24" t="s">
        <v>476</v>
      </c>
      <c r="E8" s="23">
        <v>10</v>
      </c>
      <c r="F8" s="40"/>
      <c r="G8" s="23">
        <v>5000</v>
      </c>
    </row>
    <row r="9" spans="1:9" x14ac:dyDescent="0.35">
      <c r="A9" s="41" t="s">
        <v>74</v>
      </c>
      <c r="B9" s="24">
        <v>28</v>
      </c>
      <c r="C9" s="54"/>
      <c r="D9" s="24">
        <v>1982</v>
      </c>
      <c r="E9" s="40"/>
      <c r="F9" s="40"/>
      <c r="G9" s="23">
        <v>55500</v>
      </c>
    </row>
    <row r="10" spans="1:9" x14ac:dyDescent="0.35">
      <c r="A10" s="23" t="s">
        <v>77</v>
      </c>
      <c r="B10" s="24">
        <v>60</v>
      </c>
      <c r="C10" s="54"/>
      <c r="D10" s="24" t="s">
        <v>477</v>
      </c>
      <c r="E10" s="40"/>
      <c r="F10" s="40"/>
      <c r="G10" s="23"/>
    </row>
    <row r="11" spans="1:9" x14ac:dyDescent="0.35">
      <c r="A11" s="23" t="s">
        <v>279</v>
      </c>
      <c r="B11" s="24">
        <v>45</v>
      </c>
      <c r="C11" s="54"/>
      <c r="D11" s="55" t="s">
        <v>477</v>
      </c>
      <c r="E11" s="40"/>
      <c r="F11" s="40"/>
      <c r="G11" s="23"/>
    </row>
    <row r="12" spans="1:9" x14ac:dyDescent="0.35">
      <c r="A12" s="23" t="s">
        <v>478</v>
      </c>
      <c r="B12" s="24">
        <v>56</v>
      </c>
      <c r="C12" s="54"/>
      <c r="D12" s="24">
        <v>991</v>
      </c>
      <c r="E12" s="40"/>
      <c r="F12" s="40"/>
      <c r="G12" s="23"/>
    </row>
    <row r="13" spans="1:9" x14ac:dyDescent="0.35">
      <c r="A13" s="23" t="s">
        <v>84</v>
      </c>
      <c r="B13" s="24">
        <v>60</v>
      </c>
      <c r="C13" s="54"/>
      <c r="D13" s="24">
        <v>925</v>
      </c>
      <c r="E13" s="40"/>
      <c r="F13" s="40"/>
      <c r="G13" s="23"/>
    </row>
    <row r="14" spans="1:9" x14ac:dyDescent="0.35">
      <c r="A14" s="23" t="s">
        <v>479</v>
      </c>
      <c r="B14" s="54"/>
      <c r="C14" s="54"/>
      <c r="D14" s="24" t="s">
        <v>480</v>
      </c>
      <c r="E14" s="40"/>
      <c r="F14" s="23">
        <v>0.98</v>
      </c>
      <c r="G14" s="23">
        <v>55500</v>
      </c>
    </row>
    <row r="15" spans="1:9" x14ac:dyDescent="0.35">
      <c r="A15" s="23" t="s">
        <v>290</v>
      </c>
      <c r="B15" s="24">
        <v>60</v>
      </c>
      <c r="C15" s="54"/>
      <c r="D15" s="24">
        <v>925</v>
      </c>
      <c r="E15" s="40"/>
      <c r="F15" s="40"/>
      <c r="G15" s="23"/>
    </row>
    <row r="16" spans="1:9" x14ac:dyDescent="0.35">
      <c r="A16" s="22"/>
      <c r="B16" s="23"/>
      <c r="C16" s="23"/>
      <c r="D16" s="23"/>
      <c r="E16" s="23"/>
      <c r="F16" s="23"/>
      <c r="G16" s="23"/>
      <c r="H16" s="23"/>
      <c r="I16" s="23"/>
    </row>
    <row r="18" spans="1:1" x14ac:dyDescent="0.35">
      <c r="A18" t="s">
        <v>481</v>
      </c>
    </row>
    <row r="19" spans="1:1" x14ac:dyDescent="0.35">
      <c r="A19" s="42" t="s">
        <v>482</v>
      </c>
    </row>
    <row r="20" spans="1:1" x14ac:dyDescent="0.35">
      <c r="A20" t="s">
        <v>483</v>
      </c>
    </row>
    <row r="21" spans="1:1" x14ac:dyDescent="0.35">
      <c r="A21" t="s">
        <v>484</v>
      </c>
    </row>
    <row r="22" spans="1:1" x14ac:dyDescent="0.35">
      <c r="A22" s="5" t="s">
        <v>485</v>
      </c>
    </row>
  </sheetData>
  <sortState xmlns:xlrd2="http://schemas.microsoft.com/office/spreadsheetml/2017/richdata2" ref="A5:G15">
    <sortCondition ref="A5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5"/>
  <sheetViews>
    <sheetView workbookViewId="0">
      <selection activeCell="A5" sqref="A5"/>
    </sheetView>
  </sheetViews>
  <sheetFormatPr defaultRowHeight="14.5" x14ac:dyDescent="0.35"/>
  <cols>
    <col min="1" max="1" width="13" customWidth="1"/>
    <col min="2" max="2" width="25.1796875" customWidth="1"/>
    <col min="3" max="8" width="13" customWidth="1"/>
  </cols>
  <sheetData>
    <row r="1" spans="1:6" x14ac:dyDescent="0.35">
      <c r="A1" s="4" t="s">
        <v>486</v>
      </c>
    </row>
    <row r="2" spans="1:6" x14ac:dyDescent="0.35">
      <c r="A2" s="12"/>
      <c r="B2" s="12"/>
      <c r="C2" s="12"/>
      <c r="D2" s="12"/>
      <c r="E2" s="12"/>
      <c r="F2" s="12"/>
    </row>
    <row r="3" spans="1:6" x14ac:dyDescent="0.35">
      <c r="A3" s="4" t="s">
        <v>58</v>
      </c>
      <c r="B3" s="4" t="s">
        <v>487</v>
      </c>
    </row>
    <row r="4" spans="1:6" x14ac:dyDescent="0.35">
      <c r="A4" t="s">
        <v>488</v>
      </c>
      <c r="B4" s="43"/>
    </row>
    <row r="5" spans="1:6" x14ac:dyDescent="0.35">
      <c r="B5" s="43"/>
    </row>
    <row r="6" spans="1:6" x14ac:dyDescent="0.35">
      <c r="B6" s="43"/>
    </row>
    <row r="7" spans="1:6" x14ac:dyDescent="0.35">
      <c r="B7" s="43"/>
    </row>
    <row r="8" spans="1:6" x14ac:dyDescent="0.35">
      <c r="B8" s="43"/>
    </row>
    <row r="9" spans="1:6" x14ac:dyDescent="0.35">
      <c r="B9" s="43"/>
    </row>
    <row r="10" spans="1:6" x14ac:dyDescent="0.35">
      <c r="B10" s="43"/>
    </row>
    <row r="11" spans="1:6" x14ac:dyDescent="0.35">
      <c r="B11" s="43"/>
    </row>
    <row r="12" spans="1:6" x14ac:dyDescent="0.35">
      <c r="B12" s="43"/>
    </row>
    <row r="13" spans="1:6" x14ac:dyDescent="0.35">
      <c r="B13" s="43"/>
    </row>
    <row r="14" spans="1:6" x14ac:dyDescent="0.35">
      <c r="B14" s="43"/>
    </row>
    <row r="15" spans="1:6" x14ac:dyDescent="0.35">
      <c r="B15" s="43"/>
    </row>
  </sheetData>
  <sortState xmlns:xlrd2="http://schemas.microsoft.com/office/spreadsheetml/2017/richdata2" ref="A4:B14">
    <sortCondition ref="A4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5"/>
  <sheetViews>
    <sheetView workbookViewId="0">
      <selection activeCell="A24" sqref="A24"/>
    </sheetView>
  </sheetViews>
  <sheetFormatPr defaultColWidth="9.1796875" defaultRowHeight="14.5" x14ac:dyDescent="0.35"/>
  <cols>
    <col min="1" max="1" width="18.1796875" style="44" customWidth="1"/>
    <col min="2" max="2" width="22.7265625" style="44" customWidth="1"/>
    <col min="3" max="3" width="18.1796875" style="44" customWidth="1"/>
    <col min="4" max="16384" width="9.1796875" style="44"/>
  </cols>
  <sheetData>
    <row r="1" spans="1:7" x14ac:dyDescent="0.35">
      <c r="A1" s="8" t="s">
        <v>50</v>
      </c>
      <c r="B1" s="8"/>
      <c r="C1" s="8"/>
      <c r="D1" s="8"/>
      <c r="E1" s="8"/>
      <c r="F1" s="8"/>
      <c r="G1" s="8"/>
    </row>
    <row r="4" spans="1:7" ht="43.5" x14ac:dyDescent="0.35">
      <c r="A4" s="8" t="s">
        <v>58</v>
      </c>
      <c r="B4" s="75" t="s">
        <v>489</v>
      </c>
      <c r="C4" s="8" t="s">
        <v>490</v>
      </c>
      <c r="D4" s="8"/>
      <c r="E4" s="8"/>
      <c r="F4" s="8"/>
      <c r="G4" s="8"/>
    </row>
    <row r="5" spans="1:7" x14ac:dyDescent="0.35">
      <c r="A5" s="45" t="s">
        <v>227</v>
      </c>
      <c r="B5" s="9">
        <v>2.6942433582512448</v>
      </c>
      <c r="C5" s="8" t="s">
        <v>491</v>
      </c>
      <c r="D5" s="8"/>
      <c r="E5" s="8"/>
      <c r="F5" s="8"/>
      <c r="G5" s="8"/>
    </row>
    <row r="6" spans="1:7" x14ac:dyDescent="0.35">
      <c r="A6" s="45" t="s">
        <v>67</v>
      </c>
      <c r="B6" s="9">
        <v>1.7423845798774271</v>
      </c>
      <c r="C6" s="8" t="s">
        <v>492</v>
      </c>
      <c r="D6" s="8"/>
      <c r="E6" s="8"/>
      <c r="F6" s="8"/>
      <c r="G6"/>
    </row>
    <row r="7" spans="1:7" x14ac:dyDescent="0.35">
      <c r="A7" s="45" t="s">
        <v>493</v>
      </c>
      <c r="B7" s="9">
        <v>6.3108007079040004E-2</v>
      </c>
      <c r="C7" s="8" t="s">
        <v>494</v>
      </c>
      <c r="D7" s="8"/>
      <c r="E7" s="8"/>
      <c r="F7" s="8"/>
      <c r="G7" s="8"/>
    </row>
    <row r="8" spans="1:7" x14ac:dyDescent="0.35">
      <c r="A8" s="45" t="s">
        <v>231</v>
      </c>
      <c r="B8" s="9">
        <v>8.2040409202752018E-2</v>
      </c>
      <c r="C8" s="8" t="s">
        <v>494</v>
      </c>
      <c r="D8" s="8"/>
      <c r="E8" s="8"/>
      <c r="F8" s="8"/>
      <c r="G8" s="8"/>
    </row>
    <row r="9" spans="1:7" x14ac:dyDescent="0.35">
      <c r="A9" s="45" t="s">
        <v>342</v>
      </c>
      <c r="B9" s="9">
        <v>5.4606310206142776</v>
      </c>
      <c r="C9" s="8" t="s">
        <v>495</v>
      </c>
      <c r="D9" s="8"/>
      <c r="E9" s="8"/>
      <c r="F9" s="8"/>
      <c r="G9" s="8"/>
    </row>
    <row r="10" spans="1:7" x14ac:dyDescent="0.35">
      <c r="A10" s="45" t="s">
        <v>234</v>
      </c>
      <c r="B10" s="9">
        <v>2.3866439906749446</v>
      </c>
      <c r="C10" s="8" t="s">
        <v>491</v>
      </c>
      <c r="D10" s="8"/>
      <c r="E10" s="8"/>
      <c r="F10" s="8"/>
      <c r="G10" s="8"/>
    </row>
    <row r="11" spans="1:7" x14ac:dyDescent="0.35">
      <c r="A11" s="45" t="s">
        <v>496</v>
      </c>
      <c r="B11" s="9">
        <v>9.4052606500576719</v>
      </c>
      <c r="C11" s="8" t="s">
        <v>492</v>
      </c>
      <c r="D11" s="8"/>
      <c r="E11" s="8"/>
      <c r="F11" s="8"/>
      <c r="G11" s="8"/>
    </row>
    <row r="12" spans="1:7" x14ac:dyDescent="0.35">
      <c r="A12" s="45" t="s">
        <v>290</v>
      </c>
      <c r="B12" s="9">
        <v>2.4884563045635404</v>
      </c>
      <c r="C12" s="8" t="s">
        <v>492</v>
      </c>
      <c r="D12" s="8"/>
      <c r="E12" s="8"/>
      <c r="F12" s="8"/>
      <c r="G12" s="8"/>
    </row>
    <row r="13" spans="1:7" x14ac:dyDescent="0.35">
      <c r="A13" s="45" t="s">
        <v>69</v>
      </c>
      <c r="B13" s="9">
        <v>95</v>
      </c>
      <c r="C13" t="s">
        <v>497</v>
      </c>
      <c r="D13" s="8"/>
      <c r="E13" s="8"/>
      <c r="F13" s="8"/>
      <c r="G13"/>
    </row>
    <row r="14" spans="1:7" x14ac:dyDescent="0.35">
      <c r="A14" s="45" t="s">
        <v>61</v>
      </c>
      <c r="B14" s="9">
        <v>95</v>
      </c>
      <c r="C14" t="s">
        <v>497</v>
      </c>
      <c r="D14" s="8"/>
      <c r="E14" s="8"/>
      <c r="F14" s="8"/>
      <c r="G14"/>
    </row>
    <row r="15" spans="1:7" x14ac:dyDescent="0.35">
      <c r="A15" s="45" t="s">
        <v>267</v>
      </c>
      <c r="B15" s="9">
        <f>0.08*100</f>
        <v>8</v>
      </c>
      <c r="C15" s="8" t="s">
        <v>495</v>
      </c>
      <c r="D15" s="8"/>
      <c r="E15" s="8"/>
      <c r="F15" s="8"/>
      <c r="G15" s="8"/>
    </row>
    <row r="16" spans="1:7" x14ac:dyDescent="0.35">
      <c r="A16" s="45" t="s">
        <v>498</v>
      </c>
      <c r="B16" s="9">
        <f>0.08*2000</f>
        <v>160</v>
      </c>
      <c r="C16" t="s">
        <v>497</v>
      </c>
      <c r="D16" s="8"/>
      <c r="E16" s="8"/>
      <c r="F16" s="8"/>
      <c r="G16" s="8"/>
    </row>
    <row r="17" spans="1:7" x14ac:dyDescent="0.35">
      <c r="A17" s="45" t="s">
        <v>499</v>
      </c>
      <c r="B17" s="9">
        <v>26.6</v>
      </c>
      <c r="C17" t="s">
        <v>497</v>
      </c>
      <c r="D17" s="8"/>
      <c r="E17" s="8"/>
      <c r="F17" s="8"/>
      <c r="G17" s="8"/>
    </row>
    <row r="18" spans="1:7" x14ac:dyDescent="0.35">
      <c r="A18" s="45" t="s">
        <v>500</v>
      </c>
      <c r="B18" s="9">
        <v>9.41</v>
      </c>
      <c r="C18" t="s">
        <v>492</v>
      </c>
      <c r="D18" s="8"/>
      <c r="E18" s="8"/>
      <c r="F18" s="8"/>
      <c r="G18" s="8"/>
    </row>
    <row r="19" spans="1:7" x14ac:dyDescent="0.35">
      <c r="A19" s="45" t="s">
        <v>501</v>
      </c>
      <c r="B19" s="9">
        <v>0</v>
      </c>
      <c r="C19" t="s">
        <v>502</v>
      </c>
      <c r="D19" s="8"/>
      <c r="E19" s="8"/>
      <c r="F19" s="8"/>
      <c r="G19" s="8"/>
    </row>
    <row r="21" spans="1:7" x14ac:dyDescent="0.35">
      <c r="A21" s="45" t="s">
        <v>503</v>
      </c>
      <c r="B21" s="8"/>
      <c r="C21" s="8"/>
      <c r="D21" s="8"/>
      <c r="E21" s="8"/>
      <c r="F21" s="8"/>
      <c r="G21" s="8"/>
    </row>
    <row r="22" spans="1:7" x14ac:dyDescent="0.35">
      <c r="A22" s="61" t="s">
        <v>504</v>
      </c>
      <c r="B22" s="8"/>
      <c r="C22" s="8"/>
      <c r="D22" s="8"/>
      <c r="E22" s="8"/>
      <c r="F22" s="8"/>
      <c r="G22" s="8"/>
    </row>
    <row r="23" spans="1:7" x14ac:dyDescent="0.35">
      <c r="A23" s="61" t="s">
        <v>505</v>
      </c>
      <c r="B23" s="8"/>
      <c r="C23" s="8"/>
      <c r="D23" s="8"/>
      <c r="E23" s="8"/>
      <c r="F23" s="8"/>
      <c r="G23" s="8"/>
    </row>
    <row r="24" spans="1:7" x14ac:dyDescent="0.35">
      <c r="A24" s="61" t="s">
        <v>506</v>
      </c>
      <c r="B24" s="8"/>
      <c r="C24" s="8"/>
      <c r="D24" s="8"/>
      <c r="E24" s="8"/>
      <c r="F24" s="8"/>
      <c r="G24" s="8"/>
    </row>
    <row r="25" spans="1:7" x14ac:dyDescent="0.35">
      <c r="A25" s="8" t="s">
        <v>507</v>
      </c>
      <c r="B25" s="8"/>
      <c r="C25" s="8"/>
      <c r="D25" s="8"/>
      <c r="E25" s="8"/>
      <c r="F25" s="8"/>
      <c r="G25" s="8"/>
    </row>
  </sheetData>
  <sortState xmlns:xlrd2="http://schemas.microsoft.com/office/spreadsheetml/2017/richdata2" ref="A5:C12">
    <sortCondition ref="A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12"/>
  <sheetViews>
    <sheetView topLeftCell="A97" workbookViewId="0">
      <selection activeCell="C109" sqref="C109"/>
    </sheetView>
  </sheetViews>
  <sheetFormatPr defaultRowHeight="14.5" x14ac:dyDescent="0.35"/>
  <cols>
    <col min="1" max="4" width="21" customWidth="1"/>
  </cols>
  <sheetData>
    <row r="1" spans="1:4" x14ac:dyDescent="0.35">
      <c r="A1" t="s">
        <v>51</v>
      </c>
    </row>
    <row r="2" spans="1:4" x14ac:dyDescent="0.35">
      <c r="A2" s="5" t="s">
        <v>508</v>
      </c>
    </row>
    <row r="3" spans="1:4" x14ac:dyDescent="0.35">
      <c r="A3" s="5"/>
    </row>
    <row r="4" spans="1:4" x14ac:dyDescent="0.35">
      <c r="A4" s="47" t="s">
        <v>509</v>
      </c>
      <c r="B4" s="47" t="s">
        <v>510</v>
      </c>
      <c r="C4" s="47" t="s">
        <v>511</v>
      </c>
      <c r="D4" s="47" t="s">
        <v>512</v>
      </c>
    </row>
    <row r="5" spans="1:4" x14ac:dyDescent="0.35">
      <c r="A5" s="46" t="s">
        <v>513</v>
      </c>
      <c r="B5" s="46" t="s">
        <v>514</v>
      </c>
      <c r="C5" s="46" t="s">
        <v>515</v>
      </c>
      <c r="D5" s="46">
        <v>2024874</v>
      </c>
    </row>
    <row r="6" spans="1:4" x14ac:dyDescent="0.35">
      <c r="A6" s="46" t="s">
        <v>513</v>
      </c>
      <c r="B6" s="46" t="s">
        <v>516</v>
      </c>
      <c r="C6" s="46" t="s">
        <v>515</v>
      </c>
      <c r="D6" s="46">
        <v>2080350</v>
      </c>
    </row>
    <row r="7" spans="1:4" x14ac:dyDescent="0.35">
      <c r="A7" s="46" t="s">
        <v>513</v>
      </c>
      <c r="B7" s="46" t="s">
        <v>514</v>
      </c>
      <c r="C7" s="46" t="s">
        <v>517</v>
      </c>
      <c r="D7" s="46">
        <v>2593503</v>
      </c>
    </row>
    <row r="8" spans="1:4" x14ac:dyDescent="0.35">
      <c r="A8" s="46" t="s">
        <v>513</v>
      </c>
      <c r="B8" s="46" t="s">
        <v>516</v>
      </c>
      <c r="C8" s="46" t="s">
        <v>517</v>
      </c>
      <c r="D8" s="46">
        <v>2690586</v>
      </c>
    </row>
    <row r="9" spans="1:4" x14ac:dyDescent="0.35">
      <c r="A9" s="46" t="s">
        <v>513</v>
      </c>
      <c r="B9" s="46" t="s">
        <v>514</v>
      </c>
      <c r="C9" s="46" t="s">
        <v>518</v>
      </c>
      <c r="D9" s="46">
        <v>3827844</v>
      </c>
    </row>
    <row r="10" spans="1:4" x14ac:dyDescent="0.35">
      <c r="A10" s="46" t="s">
        <v>513</v>
      </c>
      <c r="B10" s="46" t="s">
        <v>516</v>
      </c>
      <c r="C10" s="46" t="s">
        <v>518</v>
      </c>
      <c r="D10" s="46">
        <v>4063617</v>
      </c>
    </row>
    <row r="11" spans="1:4" x14ac:dyDescent="0.35">
      <c r="A11" s="46" t="s">
        <v>513</v>
      </c>
      <c r="B11" s="46" t="s">
        <v>514</v>
      </c>
      <c r="C11" s="46" t="s">
        <v>515</v>
      </c>
      <c r="D11" s="46">
        <v>2024874</v>
      </c>
    </row>
    <row r="12" spans="1:4" x14ac:dyDescent="0.35">
      <c r="A12" s="46" t="s">
        <v>513</v>
      </c>
      <c r="B12" s="46" t="s">
        <v>516</v>
      </c>
      <c r="C12" s="46" t="s">
        <v>515</v>
      </c>
      <c r="D12" s="46">
        <v>2080350</v>
      </c>
    </row>
    <row r="13" spans="1:4" x14ac:dyDescent="0.35">
      <c r="A13" s="46" t="s">
        <v>513</v>
      </c>
      <c r="B13" s="46" t="s">
        <v>514</v>
      </c>
      <c r="C13" s="46" t="s">
        <v>517</v>
      </c>
      <c r="D13" s="46">
        <v>2593503</v>
      </c>
    </row>
    <row r="14" spans="1:4" x14ac:dyDescent="0.35">
      <c r="A14" s="46" t="s">
        <v>513</v>
      </c>
      <c r="B14" s="46" t="s">
        <v>516</v>
      </c>
      <c r="C14" s="46" t="s">
        <v>517</v>
      </c>
      <c r="D14" s="46">
        <v>2690586</v>
      </c>
    </row>
    <row r="15" spans="1:4" x14ac:dyDescent="0.35">
      <c r="A15" s="46" t="s">
        <v>513</v>
      </c>
      <c r="B15" s="46" t="s">
        <v>514</v>
      </c>
      <c r="C15" s="46" t="s">
        <v>518</v>
      </c>
      <c r="D15" s="46">
        <v>3827844</v>
      </c>
    </row>
    <row r="16" spans="1:4" x14ac:dyDescent="0.35">
      <c r="A16" s="46" t="s">
        <v>513</v>
      </c>
      <c r="B16" s="46" t="s">
        <v>516</v>
      </c>
      <c r="C16" s="46" t="s">
        <v>518</v>
      </c>
      <c r="D16" s="46">
        <v>4063617</v>
      </c>
    </row>
    <row r="17" spans="1:4" x14ac:dyDescent="0.35">
      <c r="A17" s="46" t="s">
        <v>513</v>
      </c>
      <c r="B17" s="46" t="s">
        <v>514</v>
      </c>
      <c r="C17" s="46" t="s">
        <v>515</v>
      </c>
      <c r="D17" s="46">
        <v>2024874</v>
      </c>
    </row>
    <row r="18" spans="1:4" x14ac:dyDescent="0.35">
      <c r="A18" s="46" t="s">
        <v>513</v>
      </c>
      <c r="B18" s="46" t="s">
        <v>516</v>
      </c>
      <c r="C18" s="46" t="s">
        <v>515</v>
      </c>
      <c r="D18" s="46">
        <v>2080350</v>
      </c>
    </row>
    <row r="19" spans="1:4" x14ac:dyDescent="0.35">
      <c r="A19" s="46" t="s">
        <v>513</v>
      </c>
      <c r="B19" s="46" t="s">
        <v>514</v>
      </c>
      <c r="C19" s="46" t="s">
        <v>517</v>
      </c>
      <c r="D19" s="46">
        <v>2593503</v>
      </c>
    </row>
    <row r="20" spans="1:4" x14ac:dyDescent="0.35">
      <c r="A20" s="46" t="s">
        <v>513</v>
      </c>
      <c r="B20" s="46" t="s">
        <v>516</v>
      </c>
      <c r="C20" s="46" t="s">
        <v>517</v>
      </c>
      <c r="D20" s="46">
        <v>2690586</v>
      </c>
    </row>
    <row r="21" spans="1:4" x14ac:dyDescent="0.35">
      <c r="A21" s="46" t="s">
        <v>513</v>
      </c>
      <c r="B21" s="46" t="s">
        <v>514</v>
      </c>
      <c r="C21" s="46" t="s">
        <v>518</v>
      </c>
      <c r="D21" s="46">
        <v>3827844</v>
      </c>
    </row>
    <row r="22" spans="1:4" x14ac:dyDescent="0.35">
      <c r="A22" s="46" t="s">
        <v>513</v>
      </c>
      <c r="B22" s="46" t="s">
        <v>516</v>
      </c>
      <c r="C22" s="46" t="s">
        <v>518</v>
      </c>
      <c r="D22" s="46">
        <v>4063617</v>
      </c>
    </row>
    <row r="23" spans="1:4" x14ac:dyDescent="0.35">
      <c r="A23" s="46" t="s">
        <v>519</v>
      </c>
      <c r="B23" s="46" t="s">
        <v>514</v>
      </c>
      <c r="C23" s="46" t="s">
        <v>515</v>
      </c>
      <c r="D23" s="46">
        <v>1164996</v>
      </c>
    </row>
    <row r="24" spans="1:4" x14ac:dyDescent="0.35">
      <c r="A24" s="46" t="s">
        <v>519</v>
      </c>
      <c r="B24" s="46" t="s">
        <v>516</v>
      </c>
      <c r="C24" s="46" t="s">
        <v>515</v>
      </c>
      <c r="D24" s="46">
        <v>1164996</v>
      </c>
    </row>
    <row r="25" spans="1:4" x14ac:dyDescent="0.35">
      <c r="A25" s="46" t="s">
        <v>519</v>
      </c>
      <c r="B25" s="46" t="s">
        <v>514</v>
      </c>
      <c r="C25" s="46" t="s">
        <v>517</v>
      </c>
      <c r="D25" s="46">
        <v>1733625</v>
      </c>
    </row>
    <row r="26" spans="1:4" x14ac:dyDescent="0.35">
      <c r="A26" s="46" t="s">
        <v>519</v>
      </c>
      <c r="B26" s="46" t="s">
        <v>516</v>
      </c>
      <c r="C26" s="46" t="s">
        <v>517</v>
      </c>
      <c r="D26" s="46">
        <v>1733625</v>
      </c>
    </row>
    <row r="27" spans="1:4" x14ac:dyDescent="0.35">
      <c r="A27" s="46" t="s">
        <v>519</v>
      </c>
      <c r="B27" s="46" t="s">
        <v>514</v>
      </c>
      <c r="C27" s="46" t="s">
        <v>518</v>
      </c>
      <c r="D27" s="46">
        <v>2052612</v>
      </c>
    </row>
    <row r="28" spans="1:4" x14ac:dyDescent="0.35">
      <c r="A28" s="46" t="s">
        <v>519</v>
      </c>
      <c r="B28" s="46" t="s">
        <v>516</v>
      </c>
      <c r="C28" s="46" t="s">
        <v>518</v>
      </c>
      <c r="D28" s="46">
        <v>2052612</v>
      </c>
    </row>
    <row r="29" spans="1:4" x14ac:dyDescent="0.35">
      <c r="A29" s="46" t="s">
        <v>519</v>
      </c>
      <c r="B29" s="46" t="s">
        <v>514</v>
      </c>
      <c r="C29" s="46" t="s">
        <v>515</v>
      </c>
      <c r="D29" s="46">
        <v>1164996</v>
      </c>
    </row>
    <row r="30" spans="1:4" x14ac:dyDescent="0.35">
      <c r="A30" s="46" t="s">
        <v>519</v>
      </c>
      <c r="B30" s="46" t="s">
        <v>516</v>
      </c>
      <c r="C30" s="46" t="s">
        <v>515</v>
      </c>
      <c r="D30" s="46">
        <v>1164996</v>
      </c>
    </row>
    <row r="31" spans="1:4" x14ac:dyDescent="0.35">
      <c r="A31" s="46" t="s">
        <v>519</v>
      </c>
      <c r="B31" s="46" t="s">
        <v>514</v>
      </c>
      <c r="C31" s="46" t="s">
        <v>517</v>
      </c>
      <c r="D31" s="46">
        <v>1733625</v>
      </c>
    </row>
    <row r="32" spans="1:4" x14ac:dyDescent="0.35">
      <c r="A32" s="46" t="s">
        <v>519</v>
      </c>
      <c r="B32" s="46" t="s">
        <v>516</v>
      </c>
      <c r="C32" s="46" t="s">
        <v>517</v>
      </c>
      <c r="D32" s="46">
        <v>1733625</v>
      </c>
    </row>
    <row r="33" spans="1:4" x14ac:dyDescent="0.35">
      <c r="A33" s="46" t="s">
        <v>519</v>
      </c>
      <c r="B33" s="46" t="s">
        <v>514</v>
      </c>
      <c r="C33" s="46" t="s">
        <v>518</v>
      </c>
      <c r="D33" s="46">
        <v>2052612</v>
      </c>
    </row>
    <row r="34" spans="1:4" x14ac:dyDescent="0.35">
      <c r="A34" s="46" t="s">
        <v>519</v>
      </c>
      <c r="B34" s="46" t="s">
        <v>516</v>
      </c>
      <c r="C34" s="46" t="s">
        <v>518</v>
      </c>
      <c r="D34" s="46">
        <v>2052612</v>
      </c>
    </row>
    <row r="35" spans="1:4" x14ac:dyDescent="0.35">
      <c r="A35" s="46" t="s">
        <v>519</v>
      </c>
      <c r="B35" s="46" t="s">
        <v>514</v>
      </c>
      <c r="C35" s="46" t="s">
        <v>515</v>
      </c>
      <c r="D35" s="46">
        <v>1164996</v>
      </c>
    </row>
    <row r="36" spans="1:4" x14ac:dyDescent="0.35">
      <c r="A36" s="46" t="s">
        <v>519</v>
      </c>
      <c r="B36" s="46" t="s">
        <v>516</v>
      </c>
      <c r="C36" s="46" t="s">
        <v>515</v>
      </c>
      <c r="D36" s="46">
        <v>1164996</v>
      </c>
    </row>
    <row r="37" spans="1:4" x14ac:dyDescent="0.35">
      <c r="A37" s="46" t="s">
        <v>519</v>
      </c>
      <c r="B37" s="46" t="s">
        <v>514</v>
      </c>
      <c r="C37" s="46" t="s">
        <v>517</v>
      </c>
      <c r="D37" s="46">
        <v>1733625</v>
      </c>
    </row>
    <row r="38" spans="1:4" x14ac:dyDescent="0.35">
      <c r="A38" s="46" t="s">
        <v>519</v>
      </c>
      <c r="B38" s="46" t="s">
        <v>516</v>
      </c>
      <c r="C38" s="46" t="s">
        <v>517</v>
      </c>
      <c r="D38" s="46">
        <v>1733625</v>
      </c>
    </row>
    <row r="39" spans="1:4" x14ac:dyDescent="0.35">
      <c r="A39" s="46" t="s">
        <v>519</v>
      </c>
      <c r="B39" s="46" t="s">
        <v>514</v>
      </c>
      <c r="C39" s="46" t="s">
        <v>518</v>
      </c>
      <c r="D39" s="46">
        <v>2052612</v>
      </c>
    </row>
    <row r="40" spans="1:4" x14ac:dyDescent="0.35">
      <c r="A40" s="46" t="s">
        <v>519</v>
      </c>
      <c r="B40" s="46" t="s">
        <v>516</v>
      </c>
      <c r="C40" s="46" t="s">
        <v>518</v>
      </c>
      <c r="D40" s="46">
        <v>2052612</v>
      </c>
    </row>
    <row r="41" spans="1:4" x14ac:dyDescent="0.35">
      <c r="A41" s="46" t="s">
        <v>520</v>
      </c>
      <c r="B41" s="46" t="s">
        <v>514</v>
      </c>
      <c r="C41" s="46" t="s">
        <v>515</v>
      </c>
      <c r="D41" s="46">
        <v>790533</v>
      </c>
    </row>
    <row r="42" spans="1:4" x14ac:dyDescent="0.35">
      <c r="A42" s="46" t="s">
        <v>520</v>
      </c>
      <c r="B42" s="46" t="s">
        <v>516</v>
      </c>
      <c r="C42" s="46" t="s">
        <v>515</v>
      </c>
      <c r="D42" s="46">
        <v>832140</v>
      </c>
    </row>
    <row r="43" spans="1:4" x14ac:dyDescent="0.35">
      <c r="A43" s="46" t="s">
        <v>520</v>
      </c>
      <c r="B43" s="46" t="s">
        <v>514</v>
      </c>
      <c r="C43" s="46" t="s">
        <v>517</v>
      </c>
      <c r="D43" s="46">
        <v>1359162</v>
      </c>
    </row>
    <row r="44" spans="1:4" x14ac:dyDescent="0.35">
      <c r="A44" s="46" t="s">
        <v>520</v>
      </c>
      <c r="B44" s="46" t="s">
        <v>516</v>
      </c>
      <c r="C44" s="46" t="s">
        <v>517</v>
      </c>
      <c r="D44" s="46">
        <v>1289817</v>
      </c>
    </row>
    <row r="45" spans="1:4" x14ac:dyDescent="0.35">
      <c r="A45" s="46" t="s">
        <v>520</v>
      </c>
      <c r="B45" s="46" t="s">
        <v>514</v>
      </c>
      <c r="C45" s="46" t="s">
        <v>518</v>
      </c>
      <c r="D45" s="46">
        <v>1608804</v>
      </c>
    </row>
    <row r="46" spans="1:4" x14ac:dyDescent="0.35">
      <c r="A46" s="46" t="s">
        <v>520</v>
      </c>
      <c r="B46" s="46" t="s">
        <v>516</v>
      </c>
      <c r="C46" s="46" t="s">
        <v>518</v>
      </c>
      <c r="D46" s="46">
        <v>1511721</v>
      </c>
    </row>
    <row r="47" spans="1:4" x14ac:dyDescent="0.35">
      <c r="A47" s="46" t="s">
        <v>520</v>
      </c>
      <c r="B47" s="46" t="s">
        <v>514</v>
      </c>
      <c r="C47" s="46" t="s">
        <v>515</v>
      </c>
      <c r="D47" s="46">
        <v>832140</v>
      </c>
    </row>
    <row r="48" spans="1:4" x14ac:dyDescent="0.35">
      <c r="A48" s="46" t="s">
        <v>520</v>
      </c>
      <c r="B48" s="46" t="s">
        <v>516</v>
      </c>
      <c r="C48" s="46" t="s">
        <v>515</v>
      </c>
      <c r="D48" s="46">
        <v>832140</v>
      </c>
    </row>
    <row r="49" spans="1:4" x14ac:dyDescent="0.35">
      <c r="A49" s="46" t="s">
        <v>520</v>
      </c>
      <c r="B49" s="46" t="s">
        <v>514</v>
      </c>
      <c r="C49" s="46" t="s">
        <v>517</v>
      </c>
      <c r="D49" s="46">
        <v>1359162</v>
      </c>
    </row>
    <row r="50" spans="1:4" x14ac:dyDescent="0.35">
      <c r="A50" s="46" t="s">
        <v>520</v>
      </c>
      <c r="B50" s="46" t="s">
        <v>516</v>
      </c>
      <c r="C50" s="46" t="s">
        <v>517</v>
      </c>
      <c r="D50" s="46">
        <v>1359162</v>
      </c>
    </row>
    <row r="51" spans="1:4" x14ac:dyDescent="0.35">
      <c r="A51" s="46" t="s">
        <v>520</v>
      </c>
      <c r="B51" s="46" t="s">
        <v>514</v>
      </c>
      <c r="C51" s="46" t="s">
        <v>518</v>
      </c>
      <c r="D51" s="46">
        <v>1511721</v>
      </c>
    </row>
    <row r="52" spans="1:4" x14ac:dyDescent="0.35">
      <c r="A52" s="46" t="s">
        <v>520</v>
      </c>
      <c r="B52" s="46" t="s">
        <v>516</v>
      </c>
      <c r="C52" s="46" t="s">
        <v>518</v>
      </c>
      <c r="D52" s="46">
        <v>1511721</v>
      </c>
    </row>
    <row r="53" spans="1:4" x14ac:dyDescent="0.35">
      <c r="A53" s="46" t="s">
        <v>520</v>
      </c>
      <c r="B53" s="46" t="s">
        <v>514</v>
      </c>
      <c r="C53" s="46" t="s">
        <v>515</v>
      </c>
      <c r="D53" s="46">
        <v>832140</v>
      </c>
    </row>
    <row r="54" spans="1:4" x14ac:dyDescent="0.35">
      <c r="A54" s="46" t="s">
        <v>520</v>
      </c>
      <c r="B54" s="46" t="s">
        <v>516</v>
      </c>
      <c r="C54" s="46" t="s">
        <v>515</v>
      </c>
      <c r="D54" s="46">
        <v>832140</v>
      </c>
    </row>
    <row r="55" spans="1:4" x14ac:dyDescent="0.35">
      <c r="A55" s="46" t="s">
        <v>520</v>
      </c>
      <c r="B55" s="46" t="s">
        <v>514</v>
      </c>
      <c r="C55" s="46" t="s">
        <v>517</v>
      </c>
      <c r="D55" s="46">
        <v>1359162</v>
      </c>
    </row>
    <row r="56" spans="1:4" x14ac:dyDescent="0.35">
      <c r="A56" s="46" t="s">
        <v>520</v>
      </c>
      <c r="B56" s="46" t="s">
        <v>516</v>
      </c>
      <c r="C56" s="46" t="s">
        <v>517</v>
      </c>
      <c r="D56" s="46">
        <v>1359162</v>
      </c>
    </row>
    <row r="57" spans="1:4" x14ac:dyDescent="0.35">
      <c r="A57" s="46" t="s">
        <v>520</v>
      </c>
      <c r="B57" s="46" t="s">
        <v>514</v>
      </c>
      <c r="C57" s="46" t="s">
        <v>518</v>
      </c>
      <c r="D57" s="46">
        <v>1511721</v>
      </c>
    </row>
    <row r="58" spans="1:4" x14ac:dyDescent="0.35">
      <c r="A58" s="46" t="s">
        <v>520</v>
      </c>
      <c r="B58" s="46" t="s">
        <v>516</v>
      </c>
      <c r="C58" s="46" t="s">
        <v>518</v>
      </c>
      <c r="D58" s="46">
        <v>1511721</v>
      </c>
    </row>
    <row r="59" spans="1:4" x14ac:dyDescent="0.35">
      <c r="A59" s="46" t="s">
        <v>521</v>
      </c>
      <c r="B59" s="46" t="s">
        <v>514</v>
      </c>
      <c r="C59" s="46" t="s">
        <v>515</v>
      </c>
      <c r="D59" s="46">
        <v>1164996</v>
      </c>
    </row>
    <row r="60" spans="1:4" x14ac:dyDescent="0.35">
      <c r="A60" s="46" t="s">
        <v>521</v>
      </c>
      <c r="B60" s="46" t="s">
        <v>516</v>
      </c>
      <c r="C60" s="46" t="s">
        <v>515</v>
      </c>
      <c r="D60" s="46">
        <v>1123389</v>
      </c>
    </row>
    <row r="61" spans="1:4" x14ac:dyDescent="0.35">
      <c r="A61" s="46" t="s">
        <v>521</v>
      </c>
      <c r="B61" s="46" t="s">
        <v>514</v>
      </c>
      <c r="C61" s="46" t="s">
        <v>517</v>
      </c>
      <c r="D61" s="46">
        <v>1678149</v>
      </c>
    </row>
    <row r="62" spans="1:4" x14ac:dyDescent="0.35">
      <c r="A62" s="46" t="s">
        <v>521</v>
      </c>
      <c r="B62" s="46" t="s">
        <v>516</v>
      </c>
      <c r="C62" s="46" t="s">
        <v>517</v>
      </c>
      <c r="D62" s="46">
        <v>1497852</v>
      </c>
    </row>
    <row r="63" spans="1:4" x14ac:dyDescent="0.35">
      <c r="A63" s="46" t="s">
        <v>521</v>
      </c>
      <c r="B63" s="46" t="s">
        <v>514</v>
      </c>
      <c r="C63" s="46" t="s">
        <v>518</v>
      </c>
      <c r="D63" s="46">
        <v>1789101</v>
      </c>
    </row>
    <row r="64" spans="1:4" x14ac:dyDescent="0.35">
      <c r="A64" s="46" t="s">
        <v>521</v>
      </c>
      <c r="B64" s="46" t="s">
        <v>516</v>
      </c>
      <c r="C64" s="46" t="s">
        <v>518</v>
      </c>
      <c r="D64" s="46">
        <v>1747494</v>
      </c>
    </row>
    <row r="65" spans="1:4" x14ac:dyDescent="0.35">
      <c r="A65" s="46" t="s">
        <v>521</v>
      </c>
      <c r="B65" s="46" t="s">
        <v>514</v>
      </c>
      <c r="C65" s="46" t="s">
        <v>515</v>
      </c>
      <c r="D65" s="46">
        <v>1164996</v>
      </c>
    </row>
    <row r="66" spans="1:4" x14ac:dyDescent="0.35">
      <c r="A66" s="46" t="s">
        <v>521</v>
      </c>
      <c r="B66" s="46" t="s">
        <v>516</v>
      </c>
      <c r="C66" s="46" t="s">
        <v>515</v>
      </c>
      <c r="D66" s="46">
        <v>1123389</v>
      </c>
    </row>
    <row r="67" spans="1:4" x14ac:dyDescent="0.35">
      <c r="A67" s="46" t="s">
        <v>521</v>
      </c>
      <c r="B67" s="46" t="s">
        <v>514</v>
      </c>
      <c r="C67" s="46" t="s">
        <v>517</v>
      </c>
      <c r="D67" s="46">
        <v>1678149</v>
      </c>
    </row>
    <row r="68" spans="1:4" x14ac:dyDescent="0.35">
      <c r="A68" s="46" t="s">
        <v>521</v>
      </c>
      <c r="B68" s="46" t="s">
        <v>516</v>
      </c>
      <c r="C68" s="46" t="s">
        <v>517</v>
      </c>
      <c r="D68" s="46">
        <v>1497852</v>
      </c>
    </row>
    <row r="69" spans="1:4" x14ac:dyDescent="0.35">
      <c r="A69" s="46" t="s">
        <v>521</v>
      </c>
      <c r="B69" s="46" t="s">
        <v>514</v>
      </c>
      <c r="C69" s="46" t="s">
        <v>518</v>
      </c>
      <c r="D69" s="46">
        <v>1789101</v>
      </c>
    </row>
    <row r="70" spans="1:4" x14ac:dyDescent="0.35">
      <c r="A70" s="46" t="s">
        <v>521</v>
      </c>
      <c r="B70" s="46" t="s">
        <v>516</v>
      </c>
      <c r="C70" s="46" t="s">
        <v>518</v>
      </c>
      <c r="D70" s="46">
        <v>1747494</v>
      </c>
    </row>
    <row r="71" spans="1:4" x14ac:dyDescent="0.35">
      <c r="A71" s="46" t="s">
        <v>521</v>
      </c>
      <c r="B71" s="46" t="s">
        <v>514</v>
      </c>
      <c r="C71" s="46" t="s">
        <v>515</v>
      </c>
      <c r="D71" s="46">
        <v>1164996</v>
      </c>
    </row>
    <row r="72" spans="1:4" x14ac:dyDescent="0.35">
      <c r="A72" s="46" t="s">
        <v>521</v>
      </c>
      <c r="B72" s="46" t="s">
        <v>516</v>
      </c>
      <c r="C72" s="46" t="s">
        <v>515</v>
      </c>
      <c r="D72" s="46">
        <v>1123389</v>
      </c>
    </row>
    <row r="73" spans="1:4" x14ac:dyDescent="0.35">
      <c r="A73" s="46" t="s">
        <v>521</v>
      </c>
      <c r="B73" s="46" t="s">
        <v>514</v>
      </c>
      <c r="C73" s="46" t="s">
        <v>517</v>
      </c>
      <c r="D73" s="46">
        <v>1678149</v>
      </c>
    </row>
    <row r="74" spans="1:4" x14ac:dyDescent="0.35">
      <c r="A74" s="46" t="s">
        <v>521</v>
      </c>
      <c r="B74" s="46" t="s">
        <v>516</v>
      </c>
      <c r="C74" s="46" t="s">
        <v>517</v>
      </c>
      <c r="D74" s="46">
        <v>1497852</v>
      </c>
    </row>
    <row r="75" spans="1:4" x14ac:dyDescent="0.35">
      <c r="A75" s="46" t="s">
        <v>521</v>
      </c>
      <c r="B75" s="46" t="s">
        <v>514</v>
      </c>
      <c r="C75" s="46" t="s">
        <v>518</v>
      </c>
      <c r="D75" s="46">
        <v>1789101</v>
      </c>
    </row>
    <row r="76" spans="1:4" x14ac:dyDescent="0.35">
      <c r="A76" s="46" t="s">
        <v>521</v>
      </c>
      <c r="B76" s="46" t="s">
        <v>516</v>
      </c>
      <c r="C76" s="46" t="s">
        <v>518</v>
      </c>
      <c r="D76" s="46">
        <v>1747494</v>
      </c>
    </row>
    <row r="77" spans="1:4" x14ac:dyDescent="0.35">
      <c r="A77" s="46" t="s">
        <v>522</v>
      </c>
      <c r="B77" s="46" t="s">
        <v>514</v>
      </c>
      <c r="C77" s="46" t="s">
        <v>515</v>
      </c>
      <c r="D77" s="46">
        <v>1262079</v>
      </c>
    </row>
    <row r="78" spans="1:4" x14ac:dyDescent="0.35">
      <c r="A78" s="46" t="s">
        <v>522</v>
      </c>
      <c r="B78" s="46" t="s">
        <v>516</v>
      </c>
      <c r="C78" s="46" t="s">
        <v>515</v>
      </c>
      <c r="D78" s="46">
        <v>1206603</v>
      </c>
    </row>
    <row r="79" spans="1:4" x14ac:dyDescent="0.35">
      <c r="A79" s="46" t="s">
        <v>522</v>
      </c>
      <c r="B79" s="46" t="s">
        <v>514</v>
      </c>
      <c r="C79" s="46" t="s">
        <v>517</v>
      </c>
      <c r="D79" s="46">
        <v>1650411</v>
      </c>
    </row>
    <row r="80" spans="1:4" x14ac:dyDescent="0.35">
      <c r="A80" s="46" t="s">
        <v>522</v>
      </c>
      <c r="B80" s="46" t="s">
        <v>516</v>
      </c>
      <c r="C80" s="46" t="s">
        <v>517</v>
      </c>
      <c r="D80" s="46">
        <v>1608804</v>
      </c>
    </row>
    <row r="81" spans="1:4" x14ac:dyDescent="0.35">
      <c r="A81" s="46" t="s">
        <v>522</v>
      </c>
      <c r="B81" s="46" t="s">
        <v>514</v>
      </c>
      <c r="C81" s="46" t="s">
        <v>518</v>
      </c>
      <c r="D81" s="46">
        <v>1886184</v>
      </c>
    </row>
    <row r="82" spans="1:4" x14ac:dyDescent="0.35">
      <c r="A82" s="46" t="s">
        <v>522</v>
      </c>
      <c r="B82" s="46" t="s">
        <v>516</v>
      </c>
      <c r="C82" s="46" t="s">
        <v>518</v>
      </c>
      <c r="D82" s="46">
        <v>1844577</v>
      </c>
    </row>
    <row r="83" spans="1:4" x14ac:dyDescent="0.35">
      <c r="A83" s="46" t="s">
        <v>522</v>
      </c>
      <c r="B83" s="46" t="s">
        <v>514</v>
      </c>
      <c r="C83" s="46" t="s">
        <v>515</v>
      </c>
      <c r="D83" s="46">
        <v>1262079</v>
      </c>
    </row>
    <row r="84" spans="1:4" x14ac:dyDescent="0.35">
      <c r="A84" s="46" t="s">
        <v>522</v>
      </c>
      <c r="B84" s="46" t="s">
        <v>516</v>
      </c>
      <c r="C84" s="46" t="s">
        <v>515</v>
      </c>
      <c r="D84" s="46">
        <v>1206603</v>
      </c>
    </row>
    <row r="85" spans="1:4" x14ac:dyDescent="0.35">
      <c r="A85" s="46" t="s">
        <v>522</v>
      </c>
      <c r="B85" s="46" t="s">
        <v>514</v>
      </c>
      <c r="C85" s="46" t="s">
        <v>517</v>
      </c>
      <c r="D85" s="46">
        <v>1650411</v>
      </c>
    </row>
    <row r="86" spans="1:4" x14ac:dyDescent="0.35">
      <c r="A86" s="46" t="s">
        <v>522</v>
      </c>
      <c r="B86" s="46" t="s">
        <v>516</v>
      </c>
      <c r="C86" s="46" t="s">
        <v>517</v>
      </c>
      <c r="D86" s="46">
        <v>1608804</v>
      </c>
    </row>
    <row r="87" spans="1:4" x14ac:dyDescent="0.35">
      <c r="A87" s="46" t="s">
        <v>522</v>
      </c>
      <c r="B87" s="46" t="s">
        <v>514</v>
      </c>
      <c r="C87" s="46" t="s">
        <v>518</v>
      </c>
      <c r="D87" s="46">
        <v>1886184</v>
      </c>
    </row>
    <row r="88" spans="1:4" x14ac:dyDescent="0.35">
      <c r="A88" s="46" t="s">
        <v>522</v>
      </c>
      <c r="B88" s="46" t="s">
        <v>516</v>
      </c>
      <c r="C88" s="46" t="s">
        <v>518</v>
      </c>
      <c r="D88" s="46">
        <v>1844577</v>
      </c>
    </row>
    <row r="89" spans="1:4" x14ac:dyDescent="0.35">
      <c r="A89" s="46" t="s">
        <v>522</v>
      </c>
      <c r="B89" s="46" t="s">
        <v>514</v>
      </c>
      <c r="C89" s="46" t="s">
        <v>515</v>
      </c>
      <c r="D89" s="46">
        <v>1262079</v>
      </c>
    </row>
    <row r="90" spans="1:4" x14ac:dyDescent="0.35">
      <c r="A90" s="46" t="s">
        <v>522</v>
      </c>
      <c r="B90" s="46" t="s">
        <v>516</v>
      </c>
      <c r="C90" s="46" t="s">
        <v>515</v>
      </c>
      <c r="D90" s="46">
        <v>1123389</v>
      </c>
    </row>
    <row r="91" spans="1:4" x14ac:dyDescent="0.35">
      <c r="A91" s="46" t="s">
        <v>522</v>
      </c>
      <c r="B91" s="46" t="s">
        <v>514</v>
      </c>
      <c r="C91" s="46" t="s">
        <v>517</v>
      </c>
      <c r="D91" s="46">
        <v>1650411</v>
      </c>
    </row>
    <row r="92" spans="1:4" x14ac:dyDescent="0.35">
      <c r="A92" s="46" t="s">
        <v>522</v>
      </c>
      <c r="B92" s="46" t="s">
        <v>516</v>
      </c>
      <c r="C92" s="46" t="s">
        <v>517</v>
      </c>
      <c r="D92" s="46">
        <v>1497852</v>
      </c>
    </row>
    <row r="93" spans="1:4" x14ac:dyDescent="0.35">
      <c r="A93" s="46" t="s">
        <v>522</v>
      </c>
      <c r="B93" s="46" t="s">
        <v>514</v>
      </c>
      <c r="C93" s="46" t="s">
        <v>518</v>
      </c>
      <c r="D93" s="46">
        <v>1886184</v>
      </c>
    </row>
    <row r="94" spans="1:4" x14ac:dyDescent="0.35">
      <c r="A94" s="46" t="s">
        <v>522</v>
      </c>
      <c r="B94" s="46" t="s">
        <v>516</v>
      </c>
      <c r="C94" s="46" t="s">
        <v>518</v>
      </c>
      <c r="D94" s="46">
        <v>1747494</v>
      </c>
    </row>
    <row r="95" spans="1:4" x14ac:dyDescent="0.35">
      <c r="A95" s="46" t="s">
        <v>523</v>
      </c>
      <c r="B95" s="46" t="s">
        <v>514</v>
      </c>
      <c r="C95" s="46" t="s">
        <v>515</v>
      </c>
      <c r="D95" s="46">
        <v>1067913</v>
      </c>
    </row>
    <row r="96" spans="1:4" x14ac:dyDescent="0.35">
      <c r="A96" s="46" t="s">
        <v>523</v>
      </c>
      <c r="B96" s="46" t="s">
        <v>516</v>
      </c>
      <c r="C96" s="46" t="s">
        <v>515</v>
      </c>
      <c r="D96" s="46">
        <v>1137258</v>
      </c>
    </row>
    <row r="97" spans="1:4" x14ac:dyDescent="0.35">
      <c r="A97" s="46" t="s">
        <v>523</v>
      </c>
      <c r="B97" s="46" t="s">
        <v>514</v>
      </c>
      <c r="C97" s="46" t="s">
        <v>517</v>
      </c>
      <c r="D97" s="46">
        <v>1581066</v>
      </c>
    </row>
    <row r="98" spans="1:4" x14ac:dyDescent="0.35">
      <c r="A98" s="46" t="s">
        <v>523</v>
      </c>
      <c r="B98" s="46" t="s">
        <v>516</v>
      </c>
      <c r="C98" s="46" t="s">
        <v>517</v>
      </c>
      <c r="D98" s="46">
        <v>1664280</v>
      </c>
    </row>
    <row r="99" spans="1:4" x14ac:dyDescent="0.35">
      <c r="A99" s="46" t="s">
        <v>523</v>
      </c>
      <c r="B99" s="46" t="s">
        <v>514</v>
      </c>
      <c r="C99" s="46" t="s">
        <v>518</v>
      </c>
      <c r="D99" s="46">
        <v>1913922</v>
      </c>
    </row>
    <row r="100" spans="1:4" x14ac:dyDescent="0.35">
      <c r="A100" s="46" t="s">
        <v>523</v>
      </c>
      <c r="B100" s="46" t="s">
        <v>516</v>
      </c>
      <c r="C100" s="46" t="s">
        <v>518</v>
      </c>
      <c r="D100" s="46">
        <v>1816839</v>
      </c>
    </row>
    <row r="101" spans="1:4" x14ac:dyDescent="0.35">
      <c r="A101" s="46" t="s">
        <v>523</v>
      </c>
      <c r="B101" s="46" t="s">
        <v>514</v>
      </c>
      <c r="C101" s="46" t="s">
        <v>515</v>
      </c>
      <c r="D101" s="46">
        <v>1137258</v>
      </c>
    </row>
    <row r="102" spans="1:4" x14ac:dyDescent="0.35">
      <c r="A102" s="46" t="s">
        <v>523</v>
      </c>
      <c r="B102" s="46" t="s">
        <v>516</v>
      </c>
      <c r="C102" s="46" t="s">
        <v>515</v>
      </c>
      <c r="D102" s="46">
        <v>1137258</v>
      </c>
    </row>
    <row r="103" spans="1:4" x14ac:dyDescent="0.35">
      <c r="A103" s="46" t="s">
        <v>523</v>
      </c>
      <c r="B103" s="46" t="s">
        <v>514</v>
      </c>
      <c r="C103" s="46" t="s">
        <v>517</v>
      </c>
      <c r="D103" s="46">
        <v>1664280</v>
      </c>
    </row>
    <row r="104" spans="1:4" x14ac:dyDescent="0.35">
      <c r="A104" s="46" t="s">
        <v>523</v>
      </c>
      <c r="B104" s="46" t="s">
        <v>516</v>
      </c>
      <c r="C104" s="46" t="s">
        <v>517</v>
      </c>
      <c r="D104" s="46">
        <v>1664280</v>
      </c>
    </row>
    <row r="105" spans="1:4" x14ac:dyDescent="0.35">
      <c r="A105" s="46" t="s">
        <v>523</v>
      </c>
      <c r="B105" s="46" t="s">
        <v>514</v>
      </c>
      <c r="C105" s="46" t="s">
        <v>518</v>
      </c>
      <c r="D105" s="46">
        <v>1816839</v>
      </c>
    </row>
    <row r="106" spans="1:4" x14ac:dyDescent="0.35">
      <c r="A106" s="46" t="s">
        <v>523</v>
      </c>
      <c r="B106" s="46" t="s">
        <v>516</v>
      </c>
      <c r="C106" s="46" t="s">
        <v>518</v>
      </c>
      <c r="D106" s="46">
        <v>1816839</v>
      </c>
    </row>
    <row r="107" spans="1:4" x14ac:dyDescent="0.35">
      <c r="A107" s="46" t="s">
        <v>523</v>
      </c>
      <c r="B107" s="46" t="s">
        <v>514</v>
      </c>
      <c r="C107" s="46" t="s">
        <v>515</v>
      </c>
      <c r="D107" s="46">
        <v>1137258</v>
      </c>
    </row>
    <row r="108" spans="1:4" x14ac:dyDescent="0.35">
      <c r="A108" s="46" t="s">
        <v>523</v>
      </c>
      <c r="B108" s="46" t="s">
        <v>516</v>
      </c>
      <c r="C108" s="46" t="s">
        <v>515</v>
      </c>
      <c r="D108" s="46">
        <v>1137258</v>
      </c>
    </row>
    <row r="109" spans="1:4" x14ac:dyDescent="0.35">
      <c r="A109" s="46" t="s">
        <v>523</v>
      </c>
      <c r="B109" s="46" t="s">
        <v>514</v>
      </c>
      <c r="C109" s="46" t="s">
        <v>517</v>
      </c>
      <c r="D109" s="46">
        <v>1664280</v>
      </c>
    </row>
    <row r="110" spans="1:4" x14ac:dyDescent="0.35">
      <c r="A110" s="46" t="s">
        <v>523</v>
      </c>
      <c r="B110" s="46" t="s">
        <v>516</v>
      </c>
      <c r="C110" s="46" t="s">
        <v>517</v>
      </c>
      <c r="D110" s="46">
        <v>1664280</v>
      </c>
    </row>
    <row r="111" spans="1:4" x14ac:dyDescent="0.35">
      <c r="A111" s="46" t="s">
        <v>523</v>
      </c>
      <c r="B111" s="46" t="s">
        <v>514</v>
      </c>
      <c r="C111" s="46" t="s">
        <v>518</v>
      </c>
      <c r="D111" s="46">
        <v>1816839</v>
      </c>
    </row>
    <row r="112" spans="1:4" x14ac:dyDescent="0.35">
      <c r="A112" s="46" t="s">
        <v>523</v>
      </c>
      <c r="B112" s="46" t="s">
        <v>516</v>
      </c>
      <c r="C112" s="46" t="s">
        <v>518</v>
      </c>
      <c r="D112" s="46">
        <v>1816839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E90E-0956-433E-9642-DF27A5BEC8E2}">
  <dimension ref="A1:C71"/>
  <sheetViews>
    <sheetView workbookViewId="0">
      <selection activeCell="F9" sqref="F9"/>
    </sheetView>
  </sheetViews>
  <sheetFormatPr defaultRowHeight="14.5" x14ac:dyDescent="0.35"/>
  <sheetData>
    <row r="1" spans="1:3" x14ac:dyDescent="0.35">
      <c r="A1" t="s">
        <v>524</v>
      </c>
    </row>
    <row r="2" spans="1:3" x14ac:dyDescent="0.35">
      <c r="A2" t="s">
        <v>525</v>
      </c>
    </row>
    <row r="3" spans="1:3" x14ac:dyDescent="0.35">
      <c r="A3" s="5" t="s">
        <v>526</v>
      </c>
    </row>
    <row r="5" spans="1:3" x14ac:dyDescent="0.35">
      <c r="A5" t="s">
        <v>527</v>
      </c>
      <c r="B5" t="s">
        <v>528</v>
      </c>
      <c r="C5" t="s">
        <v>529</v>
      </c>
    </row>
    <row r="6" spans="1:3" x14ac:dyDescent="0.35">
      <c r="A6">
        <v>5</v>
      </c>
      <c r="B6">
        <v>322.10000000000019</v>
      </c>
      <c r="C6">
        <v>542.0000000000008</v>
      </c>
    </row>
    <row r="7" spans="1:3" x14ac:dyDescent="0.35">
      <c r="A7">
        <v>6</v>
      </c>
      <c r="B7">
        <v>316.00000000000017</v>
      </c>
      <c r="C7">
        <v>533.90000000000077</v>
      </c>
    </row>
    <row r="8" spans="1:3" x14ac:dyDescent="0.35">
      <c r="A8">
        <v>7</v>
      </c>
      <c r="B8">
        <v>309.90000000000015</v>
      </c>
      <c r="C8">
        <v>525.80000000000075</v>
      </c>
    </row>
    <row r="9" spans="1:3" x14ac:dyDescent="0.35">
      <c r="A9">
        <v>8</v>
      </c>
      <c r="B9">
        <v>303.80000000000013</v>
      </c>
      <c r="C9">
        <v>517.70000000000073</v>
      </c>
    </row>
    <row r="10" spans="1:3" x14ac:dyDescent="0.35">
      <c r="A10">
        <v>9</v>
      </c>
      <c r="B10">
        <v>297.7000000000001</v>
      </c>
      <c r="C10">
        <v>509.6000000000007</v>
      </c>
    </row>
    <row r="11" spans="1:3" x14ac:dyDescent="0.35">
      <c r="A11">
        <v>10</v>
      </c>
      <c r="B11">
        <v>291.60000000000008</v>
      </c>
      <c r="C11">
        <v>501.50000000000068</v>
      </c>
    </row>
    <row r="12" spans="1:3" x14ac:dyDescent="0.35">
      <c r="A12">
        <v>11</v>
      </c>
      <c r="B12">
        <v>285.50000000000006</v>
      </c>
      <c r="C12">
        <v>493.40000000000066</v>
      </c>
    </row>
    <row r="13" spans="1:3" x14ac:dyDescent="0.35">
      <c r="A13">
        <v>12</v>
      </c>
      <c r="B13">
        <v>279.40000000000003</v>
      </c>
      <c r="C13">
        <v>485.30000000000064</v>
      </c>
    </row>
    <row r="14" spans="1:3" x14ac:dyDescent="0.35">
      <c r="A14">
        <v>13</v>
      </c>
      <c r="B14">
        <v>273.3</v>
      </c>
      <c r="C14">
        <v>477.20000000000061</v>
      </c>
    </row>
    <row r="15" spans="1:3" x14ac:dyDescent="0.35">
      <c r="A15">
        <v>14</v>
      </c>
      <c r="B15">
        <v>267.2</v>
      </c>
      <c r="C15">
        <v>469.10000000000059</v>
      </c>
    </row>
    <row r="16" spans="1:3" x14ac:dyDescent="0.35">
      <c r="A16">
        <v>15</v>
      </c>
      <c r="B16">
        <v>261.09999999999997</v>
      </c>
      <c r="C16">
        <v>461.00000000000057</v>
      </c>
    </row>
    <row r="17" spans="1:3" x14ac:dyDescent="0.35">
      <c r="A17">
        <v>16</v>
      </c>
      <c r="B17">
        <v>254.99999999999994</v>
      </c>
      <c r="C17">
        <v>452.90000000000055</v>
      </c>
    </row>
    <row r="18" spans="1:3" x14ac:dyDescent="0.35">
      <c r="A18">
        <v>17</v>
      </c>
      <c r="B18">
        <v>248.89999999999995</v>
      </c>
      <c r="C18">
        <v>444.80000000000052</v>
      </c>
    </row>
    <row r="19" spans="1:3" x14ac:dyDescent="0.35">
      <c r="A19">
        <v>18</v>
      </c>
      <c r="B19">
        <v>242.79999999999995</v>
      </c>
      <c r="C19">
        <v>436.7000000000005</v>
      </c>
    </row>
    <row r="20" spans="1:3" x14ac:dyDescent="0.35">
      <c r="A20">
        <v>19</v>
      </c>
      <c r="B20">
        <v>236.69999999999996</v>
      </c>
      <c r="C20">
        <v>428.60000000000048</v>
      </c>
    </row>
    <row r="21" spans="1:3" x14ac:dyDescent="0.35">
      <c r="A21">
        <v>20</v>
      </c>
      <c r="B21">
        <v>230.59999999999997</v>
      </c>
      <c r="C21">
        <v>420.50000000000045</v>
      </c>
    </row>
    <row r="22" spans="1:3" x14ac:dyDescent="0.35">
      <c r="A22">
        <v>21</v>
      </c>
      <c r="B22">
        <v>224.49999999999997</v>
      </c>
      <c r="C22">
        <v>412.40000000000043</v>
      </c>
    </row>
    <row r="23" spans="1:3" x14ac:dyDescent="0.35">
      <c r="A23">
        <v>22</v>
      </c>
      <c r="B23">
        <v>218.39999999999998</v>
      </c>
      <c r="C23">
        <v>404.30000000000041</v>
      </c>
    </row>
    <row r="24" spans="1:3" x14ac:dyDescent="0.35">
      <c r="A24">
        <v>23</v>
      </c>
      <c r="B24">
        <v>212.29999999999998</v>
      </c>
      <c r="C24">
        <v>396.20000000000039</v>
      </c>
    </row>
    <row r="25" spans="1:3" x14ac:dyDescent="0.35">
      <c r="A25">
        <v>24</v>
      </c>
      <c r="B25">
        <v>206.2</v>
      </c>
      <c r="C25">
        <v>388.10000000000036</v>
      </c>
    </row>
    <row r="26" spans="1:3" x14ac:dyDescent="0.35">
      <c r="A26">
        <v>25</v>
      </c>
      <c r="B26">
        <v>200.1</v>
      </c>
      <c r="C26">
        <v>380.00000000000034</v>
      </c>
    </row>
    <row r="27" spans="1:3" x14ac:dyDescent="0.35">
      <c r="A27">
        <v>26</v>
      </c>
      <c r="B27">
        <v>194</v>
      </c>
      <c r="C27">
        <v>371.90000000000032</v>
      </c>
    </row>
    <row r="28" spans="1:3" x14ac:dyDescent="0.35">
      <c r="A28">
        <v>27</v>
      </c>
      <c r="B28">
        <v>187.9</v>
      </c>
      <c r="C28">
        <v>363.8000000000003</v>
      </c>
    </row>
    <row r="29" spans="1:3" x14ac:dyDescent="0.35">
      <c r="A29">
        <v>28</v>
      </c>
      <c r="B29">
        <v>181.8</v>
      </c>
      <c r="C29">
        <v>355.70000000000027</v>
      </c>
    </row>
    <row r="30" spans="1:3" x14ac:dyDescent="0.35">
      <c r="A30">
        <v>29</v>
      </c>
      <c r="B30">
        <v>175.70000000000002</v>
      </c>
      <c r="C30">
        <v>347.60000000000025</v>
      </c>
    </row>
    <row r="31" spans="1:3" x14ac:dyDescent="0.35">
      <c r="A31">
        <v>30</v>
      </c>
      <c r="B31">
        <v>169.60000000000002</v>
      </c>
      <c r="C31">
        <v>339.50000000000023</v>
      </c>
    </row>
    <row r="32" spans="1:3" x14ac:dyDescent="0.35">
      <c r="A32">
        <v>31</v>
      </c>
      <c r="B32">
        <v>163.50000000000003</v>
      </c>
      <c r="C32">
        <v>331.4000000000002</v>
      </c>
    </row>
    <row r="33" spans="1:3" x14ac:dyDescent="0.35">
      <c r="A33">
        <v>32</v>
      </c>
      <c r="B33">
        <v>157.40000000000003</v>
      </c>
      <c r="C33">
        <v>323.30000000000018</v>
      </c>
    </row>
    <row r="34" spans="1:3" x14ac:dyDescent="0.35">
      <c r="A34">
        <v>33</v>
      </c>
      <c r="B34">
        <v>151.30000000000004</v>
      </c>
      <c r="C34">
        <v>315.20000000000016</v>
      </c>
    </row>
    <row r="35" spans="1:3" x14ac:dyDescent="0.35">
      <c r="A35">
        <v>34</v>
      </c>
      <c r="B35">
        <v>145.20000000000005</v>
      </c>
      <c r="C35">
        <v>307.10000000000014</v>
      </c>
    </row>
    <row r="36" spans="1:3" x14ac:dyDescent="0.35">
      <c r="A36">
        <v>35</v>
      </c>
      <c r="B36">
        <v>139.10000000000005</v>
      </c>
      <c r="C36">
        <v>299.00000000000011</v>
      </c>
    </row>
    <row r="37" spans="1:3" x14ac:dyDescent="0.35">
      <c r="A37">
        <v>36</v>
      </c>
      <c r="B37">
        <v>133.00000000000006</v>
      </c>
      <c r="C37">
        <v>290.90000000000009</v>
      </c>
    </row>
    <row r="38" spans="1:3" x14ac:dyDescent="0.35">
      <c r="A38">
        <v>37</v>
      </c>
      <c r="B38">
        <v>126.90000000000006</v>
      </c>
      <c r="C38">
        <v>282.80000000000007</v>
      </c>
    </row>
    <row r="39" spans="1:3" x14ac:dyDescent="0.35">
      <c r="A39">
        <v>38</v>
      </c>
      <c r="B39">
        <v>120.80000000000007</v>
      </c>
      <c r="C39">
        <v>274.70000000000005</v>
      </c>
    </row>
    <row r="40" spans="1:3" x14ac:dyDescent="0.35">
      <c r="A40">
        <v>39</v>
      </c>
      <c r="B40">
        <v>114.70000000000007</v>
      </c>
      <c r="C40">
        <v>266.60000000000002</v>
      </c>
    </row>
    <row r="41" spans="1:3" x14ac:dyDescent="0.35">
      <c r="A41">
        <v>40</v>
      </c>
      <c r="B41">
        <v>108.60000000000008</v>
      </c>
      <c r="C41">
        <v>258.5</v>
      </c>
    </row>
    <row r="42" spans="1:3" x14ac:dyDescent="0.35">
      <c r="A42">
        <v>41</v>
      </c>
      <c r="B42">
        <v>102.50000000000009</v>
      </c>
      <c r="C42">
        <v>250.39999999999998</v>
      </c>
    </row>
    <row r="43" spans="1:3" x14ac:dyDescent="0.35">
      <c r="A43">
        <v>42</v>
      </c>
      <c r="B43">
        <v>96.400000000000091</v>
      </c>
      <c r="C43">
        <v>242.29999999999998</v>
      </c>
    </row>
    <row r="44" spans="1:3" x14ac:dyDescent="0.35">
      <c r="A44">
        <v>43</v>
      </c>
      <c r="B44">
        <v>90.300000000000097</v>
      </c>
      <c r="C44">
        <v>234.2</v>
      </c>
    </row>
    <row r="45" spans="1:3" x14ac:dyDescent="0.35">
      <c r="A45">
        <v>44</v>
      </c>
      <c r="B45">
        <v>84.200000000000102</v>
      </c>
      <c r="C45">
        <v>226.1</v>
      </c>
    </row>
    <row r="46" spans="1:3" x14ac:dyDescent="0.35">
      <c r="A46">
        <v>45</v>
      </c>
      <c r="B46">
        <v>78.100000000000108</v>
      </c>
      <c r="C46">
        <v>218</v>
      </c>
    </row>
    <row r="47" spans="1:3" x14ac:dyDescent="0.35">
      <c r="A47">
        <v>46</v>
      </c>
      <c r="B47">
        <v>72.000000000000114</v>
      </c>
      <c r="C47">
        <v>209.9</v>
      </c>
    </row>
    <row r="48" spans="1:3" x14ac:dyDescent="0.35">
      <c r="A48">
        <v>47</v>
      </c>
      <c r="B48">
        <v>65.900000000000119</v>
      </c>
      <c r="C48">
        <v>201.8</v>
      </c>
    </row>
    <row r="49" spans="1:3" x14ac:dyDescent="0.35">
      <c r="A49">
        <v>48</v>
      </c>
      <c r="B49">
        <v>59.800000000000118</v>
      </c>
      <c r="C49">
        <v>193.70000000000002</v>
      </c>
    </row>
    <row r="50" spans="1:3" x14ac:dyDescent="0.35">
      <c r="A50">
        <v>49</v>
      </c>
      <c r="B50">
        <v>53.700000000000117</v>
      </c>
      <c r="C50">
        <v>185.60000000000002</v>
      </c>
    </row>
    <row r="51" spans="1:3" x14ac:dyDescent="0.35">
      <c r="A51">
        <v>50</v>
      </c>
      <c r="B51">
        <v>47.600000000000115</v>
      </c>
      <c r="C51">
        <v>177.50000000000003</v>
      </c>
    </row>
    <row r="52" spans="1:3" x14ac:dyDescent="0.35">
      <c r="A52">
        <v>51</v>
      </c>
      <c r="B52">
        <v>41.500000000000114</v>
      </c>
      <c r="C52">
        <v>169.40000000000003</v>
      </c>
    </row>
    <row r="53" spans="1:3" x14ac:dyDescent="0.35">
      <c r="A53">
        <v>52</v>
      </c>
      <c r="B53">
        <v>35.400000000000112</v>
      </c>
      <c r="C53">
        <v>161.30000000000004</v>
      </c>
    </row>
    <row r="54" spans="1:3" x14ac:dyDescent="0.35">
      <c r="A54">
        <v>53</v>
      </c>
      <c r="B54">
        <v>29.300000000000111</v>
      </c>
      <c r="C54">
        <v>153.20000000000005</v>
      </c>
    </row>
    <row r="55" spans="1:3" x14ac:dyDescent="0.35">
      <c r="A55">
        <v>54</v>
      </c>
      <c r="B55">
        <v>23.200000000000109</v>
      </c>
      <c r="C55">
        <v>145.10000000000005</v>
      </c>
    </row>
    <row r="56" spans="1:3" x14ac:dyDescent="0.35">
      <c r="A56">
        <v>55</v>
      </c>
      <c r="B56">
        <v>17.100000000000108</v>
      </c>
      <c r="C56">
        <v>137.00000000000006</v>
      </c>
    </row>
    <row r="57" spans="1:3" x14ac:dyDescent="0.35">
      <c r="A57">
        <v>56</v>
      </c>
      <c r="B57">
        <v>11.000000000000108</v>
      </c>
      <c r="C57">
        <v>128.90000000000006</v>
      </c>
    </row>
    <row r="58" spans="1:3" x14ac:dyDescent="0.35">
      <c r="A58">
        <v>57</v>
      </c>
      <c r="B58">
        <v>4.9000000000001087</v>
      </c>
      <c r="C58">
        <v>120.80000000000007</v>
      </c>
    </row>
    <row r="59" spans="1:3" x14ac:dyDescent="0.35">
      <c r="A59">
        <v>58</v>
      </c>
      <c r="C59">
        <v>112.70000000000007</v>
      </c>
    </row>
    <row r="60" spans="1:3" x14ac:dyDescent="0.35">
      <c r="A60">
        <v>59</v>
      </c>
      <c r="C60">
        <v>104.60000000000008</v>
      </c>
    </row>
    <row r="61" spans="1:3" x14ac:dyDescent="0.35">
      <c r="A61">
        <v>60</v>
      </c>
      <c r="C61">
        <v>96.500000000000085</v>
      </c>
    </row>
    <row r="62" spans="1:3" x14ac:dyDescent="0.35">
      <c r="A62">
        <v>61</v>
      </c>
      <c r="C62">
        <v>88.400000000000091</v>
      </c>
    </row>
    <row r="63" spans="1:3" x14ac:dyDescent="0.35">
      <c r="A63">
        <v>62</v>
      </c>
      <c r="C63">
        <v>80.300000000000097</v>
      </c>
    </row>
    <row r="64" spans="1:3" x14ac:dyDescent="0.35">
      <c r="A64">
        <v>63</v>
      </c>
      <c r="C64">
        <v>72.200000000000102</v>
      </c>
    </row>
    <row r="65" spans="1:3" x14ac:dyDescent="0.35">
      <c r="A65">
        <v>64</v>
      </c>
      <c r="C65">
        <v>64.100000000000108</v>
      </c>
    </row>
    <row r="66" spans="1:3" x14ac:dyDescent="0.35">
      <c r="A66">
        <v>65</v>
      </c>
      <c r="C66">
        <v>56.000000000000107</v>
      </c>
    </row>
    <row r="67" spans="1:3" x14ac:dyDescent="0.35">
      <c r="A67">
        <v>66</v>
      </c>
      <c r="C67">
        <v>47.900000000000105</v>
      </c>
    </row>
    <row r="68" spans="1:3" x14ac:dyDescent="0.35">
      <c r="A68">
        <v>67</v>
      </c>
      <c r="C68">
        <v>39.800000000000104</v>
      </c>
    </row>
    <row r="69" spans="1:3" x14ac:dyDescent="0.35">
      <c r="A69">
        <v>68</v>
      </c>
      <c r="C69">
        <v>31.700000000000102</v>
      </c>
    </row>
    <row r="70" spans="1:3" x14ac:dyDescent="0.35">
      <c r="A70">
        <v>69</v>
      </c>
      <c r="C70">
        <v>23.600000000000101</v>
      </c>
    </row>
    <row r="71" spans="1:3" x14ac:dyDescent="0.35">
      <c r="A71">
        <v>70</v>
      </c>
      <c r="C71">
        <v>15.500000000000101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D3034-F373-4DF3-BB17-AEF6920C41E9}">
  <dimension ref="A1:W29"/>
  <sheetViews>
    <sheetView topLeftCell="F1" workbookViewId="0">
      <selection activeCell="U1" sqref="U1"/>
    </sheetView>
  </sheetViews>
  <sheetFormatPr defaultRowHeight="14.5" x14ac:dyDescent="0.35"/>
  <cols>
    <col min="21" max="22" width="22.7265625" customWidth="1"/>
    <col min="23" max="23" width="32.81640625" customWidth="1"/>
  </cols>
  <sheetData>
    <row r="1" spans="1:23" x14ac:dyDescent="0.35">
      <c r="A1" s="4" t="s">
        <v>530</v>
      </c>
      <c r="U1" t="s">
        <v>53</v>
      </c>
    </row>
    <row r="2" spans="1:23" ht="43.5" x14ac:dyDescent="0.35">
      <c r="A2" t="s">
        <v>531</v>
      </c>
      <c r="U2" s="63" t="s">
        <v>532</v>
      </c>
      <c r="V2" s="63" t="s">
        <v>533</v>
      </c>
      <c r="W2" s="64" t="s">
        <v>534</v>
      </c>
    </row>
    <row r="3" spans="1:23" x14ac:dyDescent="0.35">
      <c r="A3" t="s">
        <v>535</v>
      </c>
      <c r="U3" s="65" t="s">
        <v>536</v>
      </c>
      <c r="V3" s="66" t="s">
        <v>537</v>
      </c>
    </row>
    <row r="4" spans="1:23" x14ac:dyDescent="0.35">
      <c r="A4" t="s">
        <v>538</v>
      </c>
      <c r="U4" s="67" t="s">
        <v>539</v>
      </c>
      <c r="V4" s="67" t="s">
        <v>540</v>
      </c>
      <c r="W4" s="12">
        <v>0.92779500000000004</v>
      </c>
    </row>
    <row r="5" spans="1:23" x14ac:dyDescent="0.35">
      <c r="A5" t="s">
        <v>541</v>
      </c>
      <c r="U5" s="67" t="s">
        <v>542</v>
      </c>
      <c r="V5" s="67" t="s">
        <v>543</v>
      </c>
      <c r="W5" s="12">
        <v>0.68168980000000001</v>
      </c>
    </row>
    <row r="6" spans="1:23" x14ac:dyDescent="0.35">
      <c r="A6" t="s">
        <v>544</v>
      </c>
      <c r="U6" s="67" t="s">
        <v>545</v>
      </c>
      <c r="V6" s="67" t="s">
        <v>546</v>
      </c>
      <c r="W6" s="12">
        <v>0.87803540000000013</v>
      </c>
    </row>
    <row r="7" spans="1:23" x14ac:dyDescent="0.35">
      <c r="U7" s="67" t="s">
        <v>547</v>
      </c>
      <c r="V7" s="67" t="s">
        <v>548</v>
      </c>
      <c r="W7" s="12">
        <v>0.56929839999999998</v>
      </c>
    </row>
    <row r="8" spans="1:23" x14ac:dyDescent="0.35">
      <c r="U8" s="67" t="s">
        <v>549</v>
      </c>
      <c r="V8" s="67" t="s">
        <v>550</v>
      </c>
      <c r="W8" s="12">
        <v>1.1456544</v>
      </c>
    </row>
    <row r="9" spans="1:23" x14ac:dyDescent="0.35">
      <c r="U9" s="67" t="s">
        <v>551</v>
      </c>
      <c r="V9" s="67" t="s">
        <v>552</v>
      </c>
      <c r="W9" s="12">
        <v>1.0785126</v>
      </c>
    </row>
    <row r="10" spans="1:23" x14ac:dyDescent="0.35">
      <c r="U10" s="67" t="s">
        <v>553</v>
      </c>
      <c r="V10" s="67" t="s">
        <v>554</v>
      </c>
      <c r="W10" s="12">
        <v>0.94554900000000008</v>
      </c>
    </row>
    <row r="11" spans="1:23" x14ac:dyDescent="0.35">
      <c r="U11" s="67" t="s">
        <v>555</v>
      </c>
      <c r="V11" s="67" t="s">
        <v>556</v>
      </c>
      <c r="W11" s="12">
        <v>1.4872571999999999</v>
      </c>
    </row>
    <row r="12" spans="1:23" x14ac:dyDescent="0.35">
      <c r="U12" s="67" t="s">
        <v>557</v>
      </c>
      <c r="V12" s="67" t="s">
        <v>558</v>
      </c>
      <c r="W12" s="12">
        <v>1.6730318000000002</v>
      </c>
    </row>
    <row r="13" spans="1:23" x14ac:dyDescent="0.35">
      <c r="U13" s="67" t="s">
        <v>559</v>
      </c>
      <c r="V13" s="67" t="s">
        <v>560</v>
      </c>
      <c r="W13" s="12">
        <v>1.3727362000000001</v>
      </c>
    </row>
    <row r="14" spans="1:23" x14ac:dyDescent="0.35">
      <c r="U14" s="67" t="s">
        <v>561</v>
      </c>
      <c r="V14" s="67" t="s">
        <v>562</v>
      </c>
      <c r="W14" s="12">
        <v>0.57555740000000011</v>
      </c>
    </row>
    <row r="15" spans="1:23" x14ac:dyDescent="0.35">
      <c r="U15" s="67" t="s">
        <v>563</v>
      </c>
      <c r="V15" s="67" t="s">
        <v>564</v>
      </c>
      <c r="W15" s="12">
        <v>0.91151720000000014</v>
      </c>
    </row>
    <row r="16" spans="1:23" x14ac:dyDescent="0.35">
      <c r="U16" s="67" t="s">
        <v>565</v>
      </c>
      <c r="V16" s="67" t="s">
        <v>566</v>
      </c>
      <c r="W16" s="12">
        <v>0.66554840000000004</v>
      </c>
    </row>
    <row r="17" spans="21:23" x14ac:dyDescent="0.35">
      <c r="U17" s="67" t="s">
        <v>567</v>
      </c>
      <c r="V17" s="67" t="s">
        <v>568</v>
      </c>
      <c r="W17" s="12">
        <v>1.2018094000000001</v>
      </c>
    </row>
    <row r="18" spans="21:23" x14ac:dyDescent="0.35">
      <c r="U18" s="67" t="s">
        <v>569</v>
      </c>
      <c r="V18" s="67" t="s">
        <v>570</v>
      </c>
      <c r="W18" s="12">
        <v>0.36687200000000003</v>
      </c>
    </row>
    <row r="19" spans="21:23" x14ac:dyDescent="0.35">
      <c r="U19" s="67" t="s">
        <v>571</v>
      </c>
      <c r="V19" s="67" t="s">
        <v>572</v>
      </c>
      <c r="W19" s="12">
        <v>0.83273520000000012</v>
      </c>
    </row>
    <row r="20" spans="21:23" x14ac:dyDescent="0.35">
      <c r="U20" s="67" t="s">
        <v>573</v>
      </c>
      <c r="V20" s="67" t="s">
        <v>574</v>
      </c>
      <c r="W20" s="12">
        <v>1.5393994</v>
      </c>
    </row>
    <row r="21" spans="21:23" x14ac:dyDescent="0.35">
      <c r="U21" s="67" t="s">
        <v>575</v>
      </c>
      <c r="V21" s="67" t="s">
        <v>576</v>
      </c>
      <c r="W21" s="12">
        <v>1.3879668000000001</v>
      </c>
    </row>
    <row r="22" spans="21:23" x14ac:dyDescent="0.35">
      <c r="U22" s="67" t="s">
        <v>577</v>
      </c>
      <c r="V22" s="67" t="s">
        <v>578</v>
      </c>
      <c r="W22" s="12">
        <v>1.7457704000000003</v>
      </c>
    </row>
    <row r="23" spans="21:23" x14ac:dyDescent="0.35">
      <c r="U23" s="67" t="s">
        <v>579</v>
      </c>
      <c r="V23" s="67" t="s">
        <v>580</v>
      </c>
      <c r="W23" s="12">
        <v>1.5831486000000001</v>
      </c>
    </row>
    <row r="24" spans="21:23" x14ac:dyDescent="0.35">
      <c r="U24" s="67" t="s">
        <v>581</v>
      </c>
      <c r="V24" s="67" t="s">
        <v>582</v>
      </c>
      <c r="W24" s="12">
        <v>1.4817022000000002</v>
      </c>
    </row>
    <row r="25" spans="21:23" x14ac:dyDescent="0.35">
      <c r="U25" s="67" t="s">
        <v>583</v>
      </c>
      <c r="V25" s="67" t="s">
        <v>584</v>
      </c>
      <c r="W25" s="12">
        <v>1.0249734000000001</v>
      </c>
    </row>
    <row r="26" spans="21:23" x14ac:dyDescent="0.35">
      <c r="U26" s="67" t="s">
        <v>585</v>
      </c>
      <c r="V26" s="67" t="s">
        <v>586</v>
      </c>
      <c r="W26" s="12">
        <v>1.7820792000000001</v>
      </c>
    </row>
    <row r="27" spans="21:23" x14ac:dyDescent="0.35">
      <c r="U27" s="67" t="s">
        <v>587</v>
      </c>
      <c r="V27" s="67" t="s">
        <v>588</v>
      </c>
      <c r="W27" s="12">
        <v>1.1483318000000002</v>
      </c>
    </row>
    <row r="28" spans="21:23" x14ac:dyDescent="0.35">
      <c r="U28" s="67" t="s">
        <v>589</v>
      </c>
      <c r="V28" s="67" t="s">
        <v>590</v>
      </c>
      <c r="W28" s="12">
        <v>1.3426094000000002</v>
      </c>
    </row>
    <row r="29" spans="21:23" x14ac:dyDescent="0.35">
      <c r="U29" s="67" t="s">
        <v>591</v>
      </c>
      <c r="V29" s="67" t="s">
        <v>592</v>
      </c>
      <c r="W29" s="12">
        <v>0.86098540000000012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workbookViewId="0">
      <selection activeCell="D14" sqref="D14"/>
    </sheetView>
  </sheetViews>
  <sheetFormatPr defaultColWidth="45.1796875" defaultRowHeight="14.5" x14ac:dyDescent="0.35"/>
  <cols>
    <col min="1" max="1" width="14.453125" customWidth="1"/>
  </cols>
  <sheetData>
    <row r="1" spans="1:6" x14ac:dyDescent="0.35">
      <c r="A1" s="4" t="s">
        <v>56</v>
      </c>
    </row>
    <row r="2" spans="1:6" x14ac:dyDescent="0.35">
      <c r="A2" t="s">
        <v>57</v>
      </c>
      <c r="B2" s="21" t="s">
        <v>58</v>
      </c>
      <c r="C2" s="21" t="s">
        <v>59</v>
      </c>
      <c r="D2" s="21" t="s">
        <v>60</v>
      </c>
    </row>
    <row r="3" spans="1:6" ht="29" x14ac:dyDescent="0.35">
      <c r="A3">
        <v>8</v>
      </c>
      <c r="B3" s="41" t="s">
        <v>61</v>
      </c>
      <c r="C3" s="41" t="s">
        <v>62</v>
      </c>
      <c r="D3" s="41" t="s">
        <v>63</v>
      </c>
    </row>
    <row r="4" spans="1:6" x14ac:dyDescent="0.35">
      <c r="A4">
        <v>48</v>
      </c>
      <c r="B4" s="41" t="s">
        <v>64</v>
      </c>
      <c r="C4" s="41" t="s">
        <v>65</v>
      </c>
      <c r="D4" s="41" t="s">
        <v>66</v>
      </c>
    </row>
    <row r="5" spans="1:6" x14ac:dyDescent="0.35">
      <c r="A5">
        <v>1</v>
      </c>
      <c r="B5" s="41" t="s">
        <v>67</v>
      </c>
      <c r="C5" s="41" t="s">
        <v>65</v>
      </c>
      <c r="D5" s="41" t="s">
        <v>68</v>
      </c>
    </row>
    <row r="6" spans="1:6" x14ac:dyDescent="0.35">
      <c r="A6">
        <v>46</v>
      </c>
      <c r="B6" s="41" t="s">
        <v>69</v>
      </c>
      <c r="C6" s="41" t="s">
        <v>62</v>
      </c>
      <c r="D6" s="41" t="s">
        <v>70</v>
      </c>
    </row>
    <row r="7" spans="1:6" x14ac:dyDescent="0.35">
      <c r="A7">
        <v>4</v>
      </c>
      <c r="B7" s="41" t="s">
        <v>71</v>
      </c>
      <c r="C7" s="41" t="s">
        <v>72</v>
      </c>
      <c r="D7" s="41" t="s">
        <v>73</v>
      </c>
    </row>
    <row r="8" spans="1:6" x14ac:dyDescent="0.35">
      <c r="A8">
        <v>6</v>
      </c>
      <c r="B8" s="41" t="s">
        <v>74</v>
      </c>
      <c r="C8" s="41" t="s">
        <v>75</v>
      </c>
      <c r="D8" s="41" t="s">
        <v>76</v>
      </c>
    </row>
    <row r="9" spans="1:6" x14ac:dyDescent="0.35">
      <c r="A9">
        <v>41</v>
      </c>
      <c r="B9" s="41" t="s">
        <v>77</v>
      </c>
      <c r="C9" s="41" t="s">
        <v>78</v>
      </c>
      <c r="D9" s="41" t="s">
        <v>79</v>
      </c>
    </row>
    <row r="10" spans="1:6" x14ac:dyDescent="0.35">
      <c r="A10">
        <v>39</v>
      </c>
      <c r="B10" s="41" t="s">
        <v>80</v>
      </c>
      <c r="C10" s="41" t="s">
        <v>78</v>
      </c>
      <c r="D10" s="41" t="s">
        <v>79</v>
      </c>
    </row>
    <row r="11" spans="1:6" x14ac:dyDescent="0.35">
      <c r="A11">
        <v>5</v>
      </c>
      <c r="B11" s="41" t="s">
        <v>81</v>
      </c>
      <c r="C11" s="41" t="s">
        <v>82</v>
      </c>
      <c r="D11" s="41" t="s">
        <v>83</v>
      </c>
    </row>
    <row r="12" spans="1:6" x14ac:dyDescent="0.35">
      <c r="A12">
        <v>2</v>
      </c>
      <c r="B12" s="41" t="s">
        <v>84</v>
      </c>
      <c r="C12" s="41" t="s">
        <v>65</v>
      </c>
      <c r="D12" s="41" t="s">
        <v>85</v>
      </c>
      <c r="F12" s="43"/>
    </row>
    <row r="13" spans="1:6" x14ac:dyDescent="0.35">
      <c r="A13">
        <v>51</v>
      </c>
      <c r="B13" s="41" t="s">
        <v>86</v>
      </c>
      <c r="C13" s="41" t="s">
        <v>87</v>
      </c>
      <c r="D13" s="41" t="s">
        <v>88</v>
      </c>
    </row>
    <row r="14" spans="1:6" x14ac:dyDescent="0.35">
      <c r="A14">
        <v>3</v>
      </c>
      <c r="B14" s="41" t="s">
        <v>89</v>
      </c>
      <c r="C14" s="41" t="s">
        <v>65</v>
      </c>
      <c r="D14" s="41" t="s">
        <v>90</v>
      </c>
    </row>
    <row r="15" spans="1:6" x14ac:dyDescent="0.35">
      <c r="A15">
        <v>9</v>
      </c>
      <c r="B15" s="41" t="s">
        <v>91</v>
      </c>
      <c r="C15" s="41" t="s">
        <v>65</v>
      </c>
      <c r="D15" s="41" t="s">
        <v>90</v>
      </c>
    </row>
    <row r="16" spans="1:6" x14ac:dyDescent="0.35">
      <c r="A16">
        <v>10</v>
      </c>
      <c r="B16" s="41" t="s">
        <v>92</v>
      </c>
      <c r="C16" s="41" t="s">
        <v>65</v>
      </c>
      <c r="D16" s="41" t="s">
        <v>90</v>
      </c>
    </row>
    <row r="19" spans="1:2" x14ac:dyDescent="0.35">
      <c r="A19" s="22" t="s">
        <v>93</v>
      </c>
    </row>
    <row r="20" spans="1:2" x14ac:dyDescent="0.35">
      <c r="A20" s="21" t="s">
        <v>94</v>
      </c>
      <c r="B20" s="21" t="s">
        <v>95</v>
      </c>
    </row>
    <row r="21" spans="1:2" x14ac:dyDescent="0.35">
      <c r="A21" s="41" t="s">
        <v>96</v>
      </c>
      <c r="B21" s="41" t="s">
        <v>97</v>
      </c>
    </row>
    <row r="22" spans="1:2" x14ac:dyDescent="0.35">
      <c r="A22" s="41" t="s">
        <v>98</v>
      </c>
      <c r="B22" s="41" t="s">
        <v>99</v>
      </c>
    </row>
    <row r="23" spans="1:2" x14ac:dyDescent="0.35">
      <c r="A23" s="41" t="s">
        <v>100</v>
      </c>
      <c r="B23" s="41" t="s">
        <v>101</v>
      </c>
    </row>
    <row r="24" spans="1:2" x14ac:dyDescent="0.35">
      <c r="A24" s="41" t="s">
        <v>102</v>
      </c>
      <c r="B24" s="41" t="s">
        <v>103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028FC-CFB5-4300-B361-B04BADF9D099}">
  <dimension ref="A1:E6"/>
  <sheetViews>
    <sheetView workbookViewId="0"/>
  </sheetViews>
  <sheetFormatPr defaultRowHeight="14.5" x14ac:dyDescent="0.35"/>
  <cols>
    <col min="1" max="1" width="30.1796875" customWidth="1"/>
    <col min="2" max="2" width="32.54296875" customWidth="1"/>
    <col min="3" max="3" width="17.26953125" customWidth="1"/>
    <col min="4" max="4" width="19.54296875" customWidth="1"/>
  </cols>
  <sheetData>
    <row r="1" spans="1:5" x14ac:dyDescent="0.35">
      <c r="A1" t="s">
        <v>54</v>
      </c>
    </row>
    <row r="3" spans="1:5" x14ac:dyDescent="0.35">
      <c r="A3" t="s">
        <v>593</v>
      </c>
      <c r="B3" t="s">
        <v>594</v>
      </c>
      <c r="C3" t="s">
        <v>595</v>
      </c>
      <c r="D3" t="s">
        <v>596</v>
      </c>
      <c r="E3" t="s">
        <v>597</v>
      </c>
    </row>
    <row r="4" spans="1:5" x14ac:dyDescent="0.35">
      <c r="A4">
        <v>1</v>
      </c>
      <c r="B4" t="s">
        <v>598</v>
      </c>
      <c r="C4">
        <v>0</v>
      </c>
      <c r="D4">
        <v>0</v>
      </c>
      <c r="E4">
        <v>50</v>
      </c>
    </row>
    <row r="5" spans="1:5" x14ac:dyDescent="0.35">
      <c r="A5">
        <v>2</v>
      </c>
      <c r="B5" t="s">
        <v>599</v>
      </c>
      <c r="C5">
        <v>22793</v>
      </c>
      <c r="D5">
        <v>3.1640000000000001</v>
      </c>
      <c r="E5">
        <v>50</v>
      </c>
    </row>
    <row r="6" spans="1:5" x14ac:dyDescent="0.35">
      <c r="A6">
        <v>3</v>
      </c>
      <c r="B6" t="s">
        <v>600</v>
      </c>
      <c r="C6">
        <v>33491</v>
      </c>
      <c r="D6">
        <v>4.6509999999999998</v>
      </c>
      <c r="E6">
        <v>50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EBE73-7765-4B46-A561-F6F3993AD736}">
  <dimension ref="A1:E13"/>
  <sheetViews>
    <sheetView workbookViewId="0"/>
  </sheetViews>
  <sheetFormatPr defaultRowHeight="14.5" x14ac:dyDescent="0.35"/>
  <cols>
    <col min="1" max="1" width="25.1796875" customWidth="1"/>
    <col min="3" max="3" width="19.54296875" customWidth="1"/>
    <col min="4" max="4" width="21.453125" customWidth="1"/>
    <col min="5" max="5" width="20.7265625" customWidth="1"/>
  </cols>
  <sheetData>
    <row r="1" spans="1:5" x14ac:dyDescent="0.35">
      <c r="A1" t="s">
        <v>55</v>
      </c>
    </row>
    <row r="3" spans="1:5" x14ac:dyDescent="0.35">
      <c r="A3" t="s">
        <v>601</v>
      </c>
      <c r="B3" t="s">
        <v>597</v>
      </c>
      <c r="C3" t="s">
        <v>602</v>
      </c>
      <c r="D3" t="s">
        <v>603</v>
      </c>
      <c r="E3" t="s">
        <v>604</v>
      </c>
    </row>
    <row r="4" spans="1:5" x14ac:dyDescent="0.35">
      <c r="A4">
        <v>1</v>
      </c>
      <c r="B4">
        <v>50</v>
      </c>
      <c r="C4" t="s">
        <v>605</v>
      </c>
      <c r="D4">
        <v>388332</v>
      </c>
      <c r="E4">
        <v>62.7</v>
      </c>
    </row>
    <row r="5" spans="1:5" x14ac:dyDescent="0.35">
      <c r="A5">
        <v>2</v>
      </c>
      <c r="B5">
        <v>50</v>
      </c>
      <c r="C5" t="s">
        <v>606</v>
      </c>
      <c r="D5">
        <v>360594</v>
      </c>
      <c r="E5">
        <v>58.2</v>
      </c>
    </row>
    <row r="6" spans="1:5" x14ac:dyDescent="0.35">
      <c r="A6">
        <v>3</v>
      </c>
      <c r="B6">
        <v>50</v>
      </c>
      <c r="C6" t="s">
        <v>607</v>
      </c>
      <c r="D6">
        <v>339791</v>
      </c>
      <c r="E6">
        <v>54.8</v>
      </c>
    </row>
    <row r="7" spans="1:5" x14ac:dyDescent="0.35">
      <c r="A7">
        <v>4</v>
      </c>
      <c r="B7">
        <v>50</v>
      </c>
      <c r="C7" t="s">
        <v>608</v>
      </c>
      <c r="D7">
        <v>374463</v>
      </c>
      <c r="E7">
        <v>60.4</v>
      </c>
    </row>
    <row r="8" spans="1:5" x14ac:dyDescent="0.35">
      <c r="A8">
        <v>5</v>
      </c>
      <c r="B8">
        <v>50</v>
      </c>
      <c r="C8" t="s">
        <v>609</v>
      </c>
      <c r="D8">
        <v>353660</v>
      </c>
      <c r="E8">
        <v>57.1</v>
      </c>
    </row>
    <row r="9" spans="1:5" x14ac:dyDescent="0.35">
      <c r="A9">
        <v>6</v>
      </c>
      <c r="B9">
        <v>50</v>
      </c>
      <c r="C9" t="s">
        <v>610</v>
      </c>
      <c r="D9">
        <v>568629</v>
      </c>
      <c r="E9">
        <v>91.8</v>
      </c>
    </row>
    <row r="10" spans="1:5" x14ac:dyDescent="0.35">
      <c r="A10">
        <v>7</v>
      </c>
      <c r="B10">
        <v>50</v>
      </c>
      <c r="C10" t="s">
        <v>611</v>
      </c>
      <c r="D10">
        <v>568629</v>
      </c>
      <c r="E10">
        <v>91.8</v>
      </c>
    </row>
    <row r="11" spans="1:5" x14ac:dyDescent="0.35">
      <c r="A11">
        <v>8</v>
      </c>
      <c r="B11">
        <v>50</v>
      </c>
      <c r="C11" t="s">
        <v>612</v>
      </c>
      <c r="D11">
        <v>568629</v>
      </c>
      <c r="E11">
        <v>91.8</v>
      </c>
    </row>
    <row r="12" spans="1:5" x14ac:dyDescent="0.35">
      <c r="A12">
        <v>9</v>
      </c>
      <c r="B12">
        <v>50</v>
      </c>
      <c r="C12" t="s">
        <v>613</v>
      </c>
      <c r="D12">
        <v>409136</v>
      </c>
      <c r="E12">
        <v>66</v>
      </c>
    </row>
    <row r="13" spans="1:5" x14ac:dyDescent="0.35">
      <c r="A13">
        <v>10</v>
      </c>
      <c r="B13">
        <v>50</v>
      </c>
      <c r="C13" t="s">
        <v>614</v>
      </c>
      <c r="D13">
        <v>20804</v>
      </c>
      <c r="E13">
        <v>3.4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>
      <selection activeCell="A17" sqref="A17"/>
    </sheetView>
  </sheetViews>
  <sheetFormatPr defaultRowHeight="14.5" x14ac:dyDescent="0.35"/>
  <cols>
    <col min="1" max="1" width="29.26953125" customWidth="1"/>
    <col min="2" max="3" width="15.54296875" customWidth="1"/>
    <col min="4" max="4" width="26.1796875" bestFit="1" customWidth="1"/>
    <col min="5" max="6" width="22.54296875" customWidth="1"/>
  </cols>
  <sheetData>
    <row r="1" spans="1:7" x14ac:dyDescent="0.35">
      <c r="A1" s="4" t="s">
        <v>36</v>
      </c>
    </row>
    <row r="2" spans="1:7" s="4" customFormat="1" x14ac:dyDescent="0.35"/>
    <row r="3" spans="1:7" x14ac:dyDescent="0.35">
      <c r="B3" s="4" t="s">
        <v>104</v>
      </c>
      <c r="E3" s="4" t="s">
        <v>105</v>
      </c>
    </row>
    <row r="4" spans="1:7" x14ac:dyDescent="0.35">
      <c r="A4" t="s">
        <v>106</v>
      </c>
      <c r="B4" s="4" t="s">
        <v>107</v>
      </c>
      <c r="C4" s="4" t="s">
        <v>108</v>
      </c>
      <c r="D4" s="4" t="s">
        <v>109</v>
      </c>
      <c r="E4" s="3" t="s">
        <v>110</v>
      </c>
      <c r="F4" s="4" t="s">
        <v>111</v>
      </c>
      <c r="G4" s="4" t="s">
        <v>112</v>
      </c>
    </row>
    <row r="5" spans="1:7" x14ac:dyDescent="0.35">
      <c r="A5">
        <v>3</v>
      </c>
      <c r="B5" t="s">
        <v>113</v>
      </c>
      <c r="C5">
        <v>1</v>
      </c>
      <c r="D5" s="1">
        <v>138490</v>
      </c>
      <c r="E5" s="84" t="s">
        <v>114</v>
      </c>
      <c r="F5">
        <v>22.7</v>
      </c>
      <c r="G5">
        <v>22.7</v>
      </c>
    </row>
    <row r="6" spans="1:7" x14ac:dyDescent="0.35">
      <c r="A6">
        <v>16</v>
      </c>
      <c r="B6" t="s">
        <v>115</v>
      </c>
      <c r="C6">
        <v>0.996</v>
      </c>
      <c r="D6" s="1">
        <v>137936</v>
      </c>
      <c r="E6" s="84" t="s">
        <v>114</v>
      </c>
      <c r="F6">
        <v>22.66</v>
      </c>
      <c r="G6">
        <v>22.8</v>
      </c>
    </row>
    <row r="7" spans="1:7" x14ac:dyDescent="0.35">
      <c r="A7">
        <v>17</v>
      </c>
      <c r="B7" t="s">
        <v>116</v>
      </c>
      <c r="C7">
        <v>0.99</v>
      </c>
      <c r="D7" s="1">
        <v>137105</v>
      </c>
      <c r="E7" s="84" t="s">
        <v>114</v>
      </c>
      <c r="F7">
        <v>22.5</v>
      </c>
      <c r="G7">
        <v>22.8</v>
      </c>
    </row>
    <row r="8" spans="1:7" x14ac:dyDescent="0.35">
      <c r="A8">
        <v>2</v>
      </c>
      <c r="B8" t="s">
        <v>117</v>
      </c>
      <c r="C8">
        <v>0.93</v>
      </c>
      <c r="D8" s="1">
        <v>128796</v>
      </c>
      <c r="E8" s="84" t="s">
        <v>114</v>
      </c>
      <c r="F8">
        <v>21.2</v>
      </c>
      <c r="G8">
        <v>22.8</v>
      </c>
    </row>
    <row r="9" spans="1:7" x14ac:dyDescent="0.35">
      <c r="A9">
        <v>7</v>
      </c>
      <c r="B9" t="s">
        <v>118</v>
      </c>
      <c r="C9">
        <v>0.89800000000000002</v>
      </c>
      <c r="D9" s="1">
        <v>124340</v>
      </c>
      <c r="E9" s="84" t="s">
        <v>114</v>
      </c>
      <c r="F9">
        <v>19.399999999999999</v>
      </c>
      <c r="G9">
        <v>21.6</v>
      </c>
    </row>
    <row r="10" spans="1:7" x14ac:dyDescent="0.35">
      <c r="A10">
        <v>1</v>
      </c>
      <c r="B10" t="s">
        <v>119</v>
      </c>
      <c r="C10">
        <v>0.86799999999999999</v>
      </c>
      <c r="D10" s="1">
        <v>120237</v>
      </c>
      <c r="E10" s="84" t="s">
        <v>114</v>
      </c>
      <c r="F10">
        <v>18.7</v>
      </c>
      <c r="G10">
        <v>21.6</v>
      </c>
    </row>
    <row r="11" spans="1:7" x14ac:dyDescent="0.35">
      <c r="A11">
        <v>4</v>
      </c>
      <c r="B11" t="s">
        <v>120</v>
      </c>
      <c r="C11">
        <v>0.7</v>
      </c>
      <c r="D11" s="1">
        <v>96985</v>
      </c>
      <c r="E11" s="84" t="s">
        <v>114</v>
      </c>
      <c r="F11">
        <v>13.7</v>
      </c>
      <c r="G11">
        <v>19.5</v>
      </c>
    </row>
    <row r="12" spans="1:7" x14ac:dyDescent="0.35">
      <c r="A12">
        <v>9</v>
      </c>
      <c r="B12" t="s">
        <v>121</v>
      </c>
      <c r="C12">
        <v>0.74399999999999999</v>
      </c>
      <c r="D12" s="1">
        <v>103000</v>
      </c>
      <c r="E12" s="84" t="s">
        <v>114</v>
      </c>
      <c r="F12">
        <v>14.7</v>
      </c>
      <c r="G12">
        <v>19.8</v>
      </c>
    </row>
    <row r="13" spans="1:7" x14ac:dyDescent="0.35">
      <c r="A13">
        <v>11</v>
      </c>
      <c r="B13" t="s">
        <v>122</v>
      </c>
      <c r="C13">
        <v>0.66</v>
      </c>
      <c r="D13" s="1">
        <v>91420</v>
      </c>
      <c r="E13" s="84" t="s">
        <v>114</v>
      </c>
      <c r="F13">
        <v>12.6</v>
      </c>
      <c r="G13">
        <v>19.100000000000001</v>
      </c>
    </row>
    <row r="14" spans="1:7" x14ac:dyDescent="0.35">
      <c r="A14">
        <v>15</v>
      </c>
      <c r="B14" t="s">
        <v>123</v>
      </c>
      <c r="C14">
        <v>7.0000000000000001E-3</v>
      </c>
      <c r="D14" s="1">
        <v>1026</v>
      </c>
      <c r="E14" s="84" t="s">
        <v>124</v>
      </c>
      <c r="F14">
        <v>0.12</v>
      </c>
      <c r="G14">
        <v>16.2</v>
      </c>
    </row>
    <row r="15" spans="1:7" x14ac:dyDescent="0.35">
      <c r="A15">
        <v>18</v>
      </c>
      <c r="B15" t="s">
        <v>125</v>
      </c>
      <c r="C15">
        <v>0.85099999999999998</v>
      </c>
      <c r="D15" s="1">
        <v>117895</v>
      </c>
      <c r="E15" s="84" t="s">
        <v>126</v>
      </c>
      <c r="F15">
        <v>13.8</v>
      </c>
      <c r="G15">
        <v>16.2</v>
      </c>
    </row>
    <row r="16" spans="1:7" x14ac:dyDescent="0.35">
      <c r="A16">
        <v>12</v>
      </c>
      <c r="B16" t="s">
        <v>127</v>
      </c>
      <c r="C16">
        <v>0.47099999999999997</v>
      </c>
      <c r="D16" s="1">
        <v>65200</v>
      </c>
      <c r="E16" s="84" t="s">
        <v>114</v>
      </c>
      <c r="F16">
        <v>8.1</v>
      </c>
      <c r="G16">
        <v>17.2</v>
      </c>
    </row>
    <row r="17" spans="1:7" x14ac:dyDescent="0.35">
      <c r="A17">
        <v>8</v>
      </c>
      <c r="B17" t="s">
        <v>128</v>
      </c>
      <c r="C17">
        <v>0.97</v>
      </c>
      <c r="D17" s="1">
        <v>135000</v>
      </c>
      <c r="E17" s="84" t="s">
        <v>114</v>
      </c>
      <c r="F17">
        <v>22.5</v>
      </c>
      <c r="G17">
        <v>23.04</v>
      </c>
    </row>
    <row r="20" spans="1:7" x14ac:dyDescent="0.35">
      <c r="A20" t="s">
        <v>129</v>
      </c>
      <c r="C20" s="2"/>
    </row>
    <row r="21" spans="1:7" x14ac:dyDescent="0.35">
      <c r="A21" t="s">
        <v>130</v>
      </c>
    </row>
    <row r="22" spans="1:7" x14ac:dyDescent="0.35">
      <c r="A22" t="s">
        <v>131</v>
      </c>
    </row>
    <row r="23" spans="1:7" x14ac:dyDescent="0.35">
      <c r="A23" t="s">
        <v>132</v>
      </c>
    </row>
    <row r="24" spans="1:7" x14ac:dyDescent="0.35">
      <c r="A24" s="5" t="s">
        <v>133</v>
      </c>
    </row>
    <row r="25" spans="1:7" x14ac:dyDescent="0.35">
      <c r="A25" s="4" t="s">
        <v>134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69"/>
  <sheetViews>
    <sheetView topLeftCell="A34" workbookViewId="0">
      <selection activeCell="O57" sqref="O57"/>
    </sheetView>
  </sheetViews>
  <sheetFormatPr defaultRowHeight="14.5" x14ac:dyDescent="0.35"/>
  <cols>
    <col min="3" max="3" width="34.7265625" customWidth="1"/>
    <col min="4" max="4" width="18.26953125" customWidth="1"/>
    <col min="5" max="5" width="23.7265625" style="78" customWidth="1"/>
    <col min="6" max="6" width="22" customWidth="1"/>
    <col min="8" max="8" width="10.81640625" customWidth="1"/>
    <col min="9" max="9" width="10.7265625" customWidth="1"/>
  </cols>
  <sheetData>
    <row r="1" spans="1:9 16384:16384" x14ac:dyDescent="0.35">
      <c r="A1" s="4" t="s">
        <v>135</v>
      </c>
    </row>
    <row r="2" spans="1:9 16384:16384" s="17" customFormat="1" ht="40.5" customHeight="1" x14ac:dyDescent="0.35">
      <c r="A2" s="17" t="s">
        <v>136</v>
      </c>
      <c r="B2" s="17" t="s">
        <v>137</v>
      </c>
      <c r="C2" s="6" t="s">
        <v>138</v>
      </c>
      <c r="D2" s="6" t="s">
        <v>139</v>
      </c>
      <c r="E2" s="79" t="s">
        <v>140</v>
      </c>
      <c r="F2" s="6" t="s">
        <v>141</v>
      </c>
      <c r="G2" s="6" t="s">
        <v>142</v>
      </c>
      <c r="H2" s="6" t="s">
        <v>143</v>
      </c>
      <c r="I2" s="6" t="s">
        <v>144</v>
      </c>
      <c r="XFD2" s="6"/>
    </row>
    <row r="3" spans="1:9 16384:16384" x14ac:dyDescent="0.35">
      <c r="A3">
        <v>1</v>
      </c>
      <c r="B3">
        <v>1</v>
      </c>
      <c r="C3" t="s">
        <v>145</v>
      </c>
      <c r="D3" s="1">
        <v>26539</v>
      </c>
      <c r="E3" s="80">
        <v>26538.960000000003</v>
      </c>
      <c r="F3" s="8">
        <v>4.0040000000000004</v>
      </c>
      <c r="G3">
        <v>1</v>
      </c>
      <c r="H3">
        <v>0</v>
      </c>
      <c r="I3">
        <v>0</v>
      </c>
    </row>
    <row r="4" spans="1:9 16384:16384" x14ac:dyDescent="0.35">
      <c r="A4">
        <v>4</v>
      </c>
      <c r="B4">
        <v>1</v>
      </c>
      <c r="C4" t="s">
        <v>146</v>
      </c>
      <c r="D4">
        <v>22748</v>
      </c>
      <c r="E4" s="80">
        <v>18008.580000000002</v>
      </c>
      <c r="F4" s="9">
        <v>3.3536585365853662</v>
      </c>
      <c r="G4">
        <v>0.82</v>
      </c>
      <c r="H4">
        <v>0</v>
      </c>
      <c r="I4">
        <v>0</v>
      </c>
    </row>
    <row r="5" spans="1:9 16384:16384" x14ac:dyDescent="0.35">
      <c r="A5">
        <v>6</v>
      </c>
      <c r="B5">
        <v>1</v>
      </c>
      <c r="C5" t="s">
        <v>147</v>
      </c>
      <c r="D5">
        <v>29382</v>
      </c>
      <c r="E5" s="80">
        <v>13269.199999999999</v>
      </c>
      <c r="F5" s="9">
        <v>2.9</v>
      </c>
      <c r="G5">
        <v>0.45500000000000002</v>
      </c>
      <c r="H5">
        <v>0</v>
      </c>
      <c r="I5">
        <v>0</v>
      </c>
    </row>
    <row r="6" spans="1:9 16384:16384" x14ac:dyDescent="0.35">
      <c r="A6">
        <v>7</v>
      </c>
      <c r="B6">
        <v>1</v>
      </c>
      <c r="C6" t="s">
        <v>148</v>
      </c>
      <c r="D6" s="10">
        <v>26538.960000000003</v>
      </c>
      <c r="E6" s="80">
        <v>8809.7639999999992</v>
      </c>
      <c r="F6" s="8">
        <v>6.79</v>
      </c>
      <c r="G6">
        <v>0.34</v>
      </c>
      <c r="H6">
        <v>0</v>
      </c>
      <c r="I6">
        <v>0</v>
      </c>
    </row>
    <row r="7" spans="1:9 16384:16384" x14ac:dyDescent="0.35">
      <c r="A7">
        <v>8</v>
      </c>
      <c r="B7">
        <v>1</v>
      </c>
      <c r="C7" t="s">
        <v>149</v>
      </c>
      <c r="D7" s="10">
        <v>24643.32</v>
      </c>
      <c r="E7" s="80">
        <v>4852.8119999999999</v>
      </c>
      <c r="F7" s="9">
        <v>3.45</v>
      </c>
      <c r="G7">
        <v>0.21</v>
      </c>
      <c r="H7">
        <v>0</v>
      </c>
      <c r="I7">
        <v>0</v>
      </c>
    </row>
    <row r="8" spans="1:9 16384:16384" x14ac:dyDescent="0.35">
      <c r="A8">
        <v>9</v>
      </c>
      <c r="B8">
        <v>1</v>
      </c>
      <c r="C8" t="s">
        <v>150</v>
      </c>
      <c r="D8" s="10">
        <v>5561</v>
      </c>
      <c r="E8" s="78">
        <v>5272</v>
      </c>
      <c r="F8" s="11">
        <v>4.4000000000000004</v>
      </c>
      <c r="G8">
        <v>0</v>
      </c>
      <c r="H8">
        <v>0.2</v>
      </c>
      <c r="I8">
        <v>0</v>
      </c>
    </row>
    <row r="9" spans="1:9 16384:16384" x14ac:dyDescent="0.35">
      <c r="A9">
        <v>10</v>
      </c>
      <c r="B9">
        <v>1</v>
      </c>
      <c r="C9" t="s">
        <v>151</v>
      </c>
      <c r="D9" s="10">
        <v>8317.119999999999</v>
      </c>
      <c r="E9" s="78">
        <v>3743</v>
      </c>
      <c r="F9" s="9">
        <v>1.368888888888889</v>
      </c>
      <c r="G9">
        <v>0</v>
      </c>
      <c r="H9">
        <v>0.45</v>
      </c>
      <c r="I9">
        <v>0</v>
      </c>
    </row>
    <row r="10" spans="1:9 16384:16384" x14ac:dyDescent="0.35">
      <c r="A10">
        <v>16</v>
      </c>
      <c r="B10">
        <v>1</v>
      </c>
      <c r="C10" t="s">
        <v>152</v>
      </c>
      <c r="D10" s="10">
        <v>9478.2000000000007</v>
      </c>
      <c r="E10" s="80">
        <v>6521.2919999999995</v>
      </c>
      <c r="F10" s="8">
        <v>1.98</v>
      </c>
      <c r="G10">
        <v>0.11</v>
      </c>
      <c r="H10">
        <v>0.52</v>
      </c>
      <c r="I10">
        <v>0</v>
      </c>
    </row>
    <row r="11" spans="1:9 16384:16384" x14ac:dyDescent="0.35">
      <c r="A11">
        <v>11</v>
      </c>
      <c r="B11">
        <v>1</v>
      </c>
      <c r="C11" t="s">
        <v>153</v>
      </c>
      <c r="D11" s="10">
        <v>8870.4359999999997</v>
      </c>
      <c r="E11" s="80">
        <v>7746.1079999999993</v>
      </c>
      <c r="F11" s="9">
        <v>2.63</v>
      </c>
      <c r="G11">
        <v>0.18</v>
      </c>
      <c r="H11">
        <v>0.46</v>
      </c>
      <c r="I11">
        <v>0</v>
      </c>
    </row>
    <row r="12" spans="1:9 16384:16384" x14ac:dyDescent="0.35">
      <c r="A12">
        <v>12</v>
      </c>
      <c r="B12">
        <v>1</v>
      </c>
      <c r="C12" t="s">
        <v>154</v>
      </c>
      <c r="D12" s="8">
        <v>5272</v>
      </c>
      <c r="E12" s="80">
        <v>5271.8279999999995</v>
      </c>
      <c r="F12" s="8">
        <v>0.88000000000000012</v>
      </c>
      <c r="G12">
        <v>0</v>
      </c>
      <c r="H12">
        <v>1</v>
      </c>
      <c r="I12">
        <v>0</v>
      </c>
    </row>
    <row r="13" spans="1:9 16384:16384" x14ac:dyDescent="0.35">
      <c r="A13">
        <v>13</v>
      </c>
      <c r="B13">
        <v>1</v>
      </c>
      <c r="C13" t="s">
        <v>155</v>
      </c>
      <c r="D13">
        <v>5116</v>
      </c>
      <c r="E13" s="78">
        <v>3070</v>
      </c>
      <c r="F13" s="9">
        <v>0.84333333333333349</v>
      </c>
      <c r="G13">
        <v>0</v>
      </c>
      <c r="H13">
        <v>0</v>
      </c>
      <c r="I13">
        <v>0.6</v>
      </c>
    </row>
    <row r="14" spans="1:9 16384:16384" x14ac:dyDescent="0.35">
      <c r="A14">
        <v>14</v>
      </c>
      <c r="B14">
        <v>1</v>
      </c>
      <c r="C14" t="s">
        <v>156</v>
      </c>
      <c r="D14" s="7">
        <v>4378.8119999999999</v>
      </c>
      <c r="E14" s="80">
        <v>4378.8119999999999</v>
      </c>
      <c r="F14" s="8">
        <v>1.28</v>
      </c>
      <c r="G14">
        <v>0</v>
      </c>
      <c r="H14">
        <v>0</v>
      </c>
      <c r="I14">
        <v>1</v>
      </c>
    </row>
    <row r="15" spans="1:9 16384:16384" x14ac:dyDescent="0.35">
      <c r="A15">
        <v>15</v>
      </c>
      <c r="B15">
        <v>1</v>
      </c>
      <c r="C15" t="s">
        <v>157</v>
      </c>
      <c r="D15">
        <v>9952</v>
      </c>
      <c r="E15" s="80">
        <v>4378.8119999999999</v>
      </c>
      <c r="F15" s="8">
        <v>2.9</v>
      </c>
      <c r="G15">
        <v>0.13</v>
      </c>
      <c r="H15">
        <v>0</v>
      </c>
      <c r="I15">
        <v>0.45</v>
      </c>
    </row>
    <row r="16" spans="1:9 16384:16384" x14ac:dyDescent="0.35">
      <c r="A16">
        <v>39</v>
      </c>
      <c r="B16">
        <v>1</v>
      </c>
      <c r="C16" t="s">
        <v>158</v>
      </c>
      <c r="E16" s="80"/>
    </row>
    <row r="17" spans="1:9" x14ac:dyDescent="0.35">
      <c r="E17" s="80"/>
    </row>
    <row r="18" spans="1:9" x14ac:dyDescent="0.35">
      <c r="C18" s="4" t="s">
        <v>159</v>
      </c>
    </row>
    <row r="19" spans="1:9" x14ac:dyDescent="0.35">
      <c r="A19">
        <v>17</v>
      </c>
      <c r="B19">
        <v>2</v>
      </c>
      <c r="C19" s="77" t="s">
        <v>160</v>
      </c>
      <c r="E19" s="78" t="s">
        <v>161</v>
      </c>
      <c r="F19" s="9">
        <v>1.9091111111111114</v>
      </c>
      <c r="G19">
        <v>0.1</v>
      </c>
      <c r="H19">
        <v>0.1</v>
      </c>
      <c r="I19">
        <v>0.1</v>
      </c>
    </row>
    <row r="20" spans="1:9" x14ac:dyDescent="0.35">
      <c r="A20">
        <v>18</v>
      </c>
      <c r="B20">
        <v>2</v>
      </c>
      <c r="C20" t="s">
        <v>162</v>
      </c>
      <c r="E20" s="78" t="s">
        <v>163</v>
      </c>
      <c r="F20" s="9">
        <v>2.3485000000000005</v>
      </c>
      <c r="G20">
        <v>0.2</v>
      </c>
      <c r="H20">
        <v>0.1</v>
      </c>
      <c r="I20">
        <v>0.1</v>
      </c>
    </row>
    <row r="21" spans="1:9" x14ac:dyDescent="0.35">
      <c r="A21">
        <v>19</v>
      </c>
      <c r="B21">
        <v>2</v>
      </c>
      <c r="C21" t="s">
        <v>164</v>
      </c>
      <c r="E21" s="78" t="s">
        <v>165</v>
      </c>
      <c r="F21" s="9">
        <v>2.4420000000000006</v>
      </c>
      <c r="G21">
        <v>0.2</v>
      </c>
      <c r="H21">
        <v>0.2</v>
      </c>
      <c r="I21">
        <v>0</v>
      </c>
    </row>
    <row r="22" spans="1:9" x14ac:dyDescent="0.35">
      <c r="A22">
        <v>20</v>
      </c>
      <c r="B22">
        <v>2</v>
      </c>
      <c r="C22" s="77" t="s">
        <v>166</v>
      </c>
      <c r="E22" s="78" t="s">
        <v>167</v>
      </c>
      <c r="F22" s="9">
        <v>1.3552000000000002</v>
      </c>
      <c r="G22">
        <v>0.1</v>
      </c>
      <c r="H22">
        <v>0.2</v>
      </c>
      <c r="I22">
        <v>0.2</v>
      </c>
    </row>
    <row r="23" spans="1:9" x14ac:dyDescent="0.35">
      <c r="A23">
        <v>21</v>
      </c>
      <c r="B23">
        <v>2</v>
      </c>
      <c r="C23" s="12" t="s">
        <v>168</v>
      </c>
      <c r="E23" s="78" t="s">
        <v>169</v>
      </c>
      <c r="F23" s="9">
        <v>1.7966666666666671</v>
      </c>
      <c r="G23">
        <v>0.15</v>
      </c>
      <c r="H23">
        <v>0.15</v>
      </c>
      <c r="I23">
        <v>0.15</v>
      </c>
    </row>
    <row r="24" spans="1:9" x14ac:dyDescent="0.35">
      <c r="A24">
        <v>22</v>
      </c>
      <c r="B24">
        <v>2</v>
      </c>
      <c r="C24" t="s">
        <v>170</v>
      </c>
      <c r="E24" s="78" t="s">
        <v>171</v>
      </c>
      <c r="F24" s="9">
        <v>1.7966666666666671</v>
      </c>
      <c r="G24">
        <v>0.19</v>
      </c>
      <c r="H24">
        <v>0.19</v>
      </c>
      <c r="I24">
        <v>0.19</v>
      </c>
    </row>
    <row r="25" spans="1:9" x14ac:dyDescent="0.35">
      <c r="A25">
        <v>23</v>
      </c>
      <c r="B25">
        <v>2</v>
      </c>
      <c r="C25" t="s">
        <v>172</v>
      </c>
      <c r="E25" s="78" t="s">
        <v>173</v>
      </c>
      <c r="F25" s="9">
        <v>1.2194285714285715</v>
      </c>
      <c r="G25">
        <v>0.08</v>
      </c>
      <c r="H25">
        <v>0.32</v>
      </c>
      <c r="I25">
        <v>0.16</v>
      </c>
    </row>
    <row r="26" spans="1:9" x14ac:dyDescent="0.35">
      <c r="A26">
        <v>24</v>
      </c>
      <c r="B26">
        <v>2</v>
      </c>
      <c r="C26" s="77" t="s">
        <v>174</v>
      </c>
      <c r="E26" s="78" t="s">
        <v>175</v>
      </c>
      <c r="F26" s="9">
        <v>1.2550999999999999</v>
      </c>
      <c r="G26">
        <v>0.06</v>
      </c>
      <c r="H26">
        <v>0.24</v>
      </c>
      <c r="I26">
        <v>0.1</v>
      </c>
    </row>
    <row r="27" spans="1:9" x14ac:dyDescent="0.35">
      <c r="A27">
        <v>25</v>
      </c>
      <c r="B27">
        <v>2</v>
      </c>
      <c r="C27" t="s">
        <v>176</v>
      </c>
      <c r="E27" s="78" t="s">
        <v>177</v>
      </c>
      <c r="F27" s="9">
        <v>0.58080000000000009</v>
      </c>
      <c r="G27">
        <v>0</v>
      </c>
      <c r="H27">
        <v>0.1</v>
      </c>
      <c r="I27">
        <v>0.4</v>
      </c>
    </row>
    <row r="28" spans="1:9" x14ac:dyDescent="0.35">
      <c r="A28">
        <v>26</v>
      </c>
      <c r="B28">
        <v>2</v>
      </c>
      <c r="C28" t="s">
        <v>178</v>
      </c>
      <c r="E28" s="78" t="s">
        <v>179</v>
      </c>
      <c r="F28" s="9">
        <v>0.69300000000000017</v>
      </c>
      <c r="G28">
        <v>0</v>
      </c>
      <c r="H28">
        <v>0.2</v>
      </c>
      <c r="I28">
        <v>0.2</v>
      </c>
    </row>
    <row r="29" spans="1:9" x14ac:dyDescent="0.35">
      <c r="F29" s="9"/>
    </row>
    <row r="30" spans="1:9" x14ac:dyDescent="0.35">
      <c r="C30" s="4" t="s">
        <v>180</v>
      </c>
      <c r="F30" s="9"/>
    </row>
    <row r="31" spans="1:9" x14ac:dyDescent="0.35">
      <c r="A31">
        <v>27</v>
      </c>
      <c r="B31">
        <v>3</v>
      </c>
      <c r="C31" t="s">
        <v>181</v>
      </c>
      <c r="E31" s="83" t="s">
        <v>182</v>
      </c>
      <c r="F31" s="9">
        <v>2.6064210526315792</v>
      </c>
      <c r="G31">
        <v>0.21</v>
      </c>
      <c r="H31">
        <v>0.17</v>
      </c>
      <c r="I31">
        <v>0</v>
      </c>
    </row>
    <row r="32" spans="1:9" x14ac:dyDescent="0.35">
      <c r="A32">
        <v>28</v>
      </c>
      <c r="B32">
        <v>3</v>
      </c>
      <c r="C32" t="s">
        <v>183</v>
      </c>
      <c r="E32" s="83" t="s">
        <v>184</v>
      </c>
      <c r="F32" s="9">
        <v>1.5900000000000005</v>
      </c>
      <c r="G32">
        <v>0.1</v>
      </c>
      <c r="H32">
        <v>0.34</v>
      </c>
      <c r="I32">
        <v>0</v>
      </c>
    </row>
    <row r="33" spans="1:18" x14ac:dyDescent="0.35">
      <c r="A33">
        <v>29</v>
      </c>
      <c r="B33">
        <v>3</v>
      </c>
      <c r="C33" s="77" t="s">
        <v>185</v>
      </c>
      <c r="E33" s="83" t="s">
        <v>186</v>
      </c>
      <c r="F33" s="9">
        <v>1.4300000000000004</v>
      </c>
      <c r="G33">
        <v>7.0000000000000007E-2</v>
      </c>
      <c r="H33">
        <v>0.21</v>
      </c>
      <c r="I33">
        <v>7.0000000000000007E-2</v>
      </c>
    </row>
    <row r="34" spans="1:18" x14ac:dyDescent="0.35">
      <c r="A34">
        <v>30</v>
      </c>
      <c r="B34">
        <v>3</v>
      </c>
      <c r="C34" t="s">
        <v>187</v>
      </c>
      <c r="E34" s="83" t="s">
        <v>188</v>
      </c>
      <c r="F34" s="9">
        <v>4</v>
      </c>
      <c r="G34">
        <v>0.28000000000000003</v>
      </c>
      <c r="H34">
        <v>0</v>
      </c>
      <c r="I34">
        <v>0</v>
      </c>
    </row>
    <row r="35" spans="1:18" x14ac:dyDescent="0.35">
      <c r="A35">
        <v>31</v>
      </c>
      <c r="B35">
        <v>3</v>
      </c>
      <c r="C35" t="s">
        <v>189</v>
      </c>
      <c r="E35" s="83" t="s">
        <v>190</v>
      </c>
      <c r="F35" s="85">
        <v>4.1500000000000004</v>
      </c>
      <c r="G35">
        <v>0.28999999999999998</v>
      </c>
      <c r="H35">
        <v>0</v>
      </c>
      <c r="I35">
        <v>0</v>
      </c>
    </row>
    <row r="36" spans="1:18" x14ac:dyDescent="0.35">
      <c r="A36">
        <v>32</v>
      </c>
      <c r="B36">
        <v>3</v>
      </c>
      <c r="C36" t="s">
        <v>191</v>
      </c>
      <c r="E36" s="83" t="s">
        <v>192</v>
      </c>
      <c r="F36" s="85">
        <v>4.29</v>
      </c>
      <c r="G36">
        <v>0.3</v>
      </c>
      <c r="H36">
        <v>0</v>
      </c>
      <c r="I36">
        <v>0</v>
      </c>
    </row>
    <row r="37" spans="1:18" x14ac:dyDescent="0.35">
      <c r="A37">
        <v>33</v>
      </c>
      <c r="B37">
        <v>3</v>
      </c>
      <c r="C37" t="s">
        <v>193</v>
      </c>
      <c r="E37" s="83" t="s">
        <v>194</v>
      </c>
      <c r="F37" s="85">
        <v>4.45</v>
      </c>
      <c r="G37">
        <v>0.31</v>
      </c>
      <c r="H37">
        <v>0</v>
      </c>
      <c r="I37">
        <v>0</v>
      </c>
    </row>
    <row r="38" spans="1:18" x14ac:dyDescent="0.35">
      <c r="A38">
        <v>34</v>
      </c>
      <c r="B38">
        <v>3</v>
      </c>
      <c r="C38" t="s">
        <v>195</v>
      </c>
      <c r="E38" s="83">
        <v>8572</v>
      </c>
      <c r="F38" s="85">
        <v>4.6100000000000003</v>
      </c>
      <c r="G38">
        <v>0.32</v>
      </c>
      <c r="H38">
        <v>0</v>
      </c>
      <c r="I38">
        <v>0</v>
      </c>
    </row>
    <row r="39" spans="1:18" x14ac:dyDescent="0.35">
      <c r="F39" s="9"/>
      <c r="L39" t="s">
        <v>196</v>
      </c>
    </row>
    <row r="40" spans="1:18" x14ac:dyDescent="0.35">
      <c r="C40" s="4" t="s">
        <v>197</v>
      </c>
      <c r="F40" s="9"/>
      <c r="L40" t="s">
        <v>198</v>
      </c>
      <c r="N40" t="s">
        <v>199</v>
      </c>
      <c r="P40" t="s">
        <v>200</v>
      </c>
      <c r="Q40" t="s">
        <v>201</v>
      </c>
      <c r="R40" t="s">
        <v>202</v>
      </c>
    </row>
    <row r="41" spans="1:18" x14ac:dyDescent="0.35">
      <c r="A41">
        <v>27</v>
      </c>
      <c r="B41">
        <v>4</v>
      </c>
      <c r="C41" t="s">
        <v>181</v>
      </c>
      <c r="E41" s="86">
        <v>63743</v>
      </c>
      <c r="F41" s="85">
        <v>25.48</v>
      </c>
      <c r="G41">
        <v>0.21</v>
      </c>
      <c r="H41">
        <v>0.17</v>
      </c>
      <c r="I41">
        <v>0</v>
      </c>
      <c r="L41">
        <v>11.5</v>
      </c>
      <c r="N41">
        <v>15</v>
      </c>
      <c r="P41" s="82">
        <f>L41*G41</f>
        <v>2.415</v>
      </c>
      <c r="Q41" s="82">
        <f>L41*H41</f>
        <v>1.9550000000000001</v>
      </c>
      <c r="R41" s="82">
        <f>L41*I41</f>
        <v>0</v>
      </c>
    </row>
    <row r="42" spans="1:18" x14ac:dyDescent="0.35">
      <c r="A42">
        <v>28</v>
      </c>
      <c r="B42">
        <v>4</v>
      </c>
      <c r="C42" t="s">
        <v>183</v>
      </c>
      <c r="E42" s="86">
        <v>29850</v>
      </c>
      <c r="F42" s="85">
        <v>11.67</v>
      </c>
      <c r="G42">
        <v>0.1</v>
      </c>
      <c r="H42">
        <v>0.34</v>
      </c>
      <c r="I42">
        <v>0</v>
      </c>
      <c r="L42">
        <v>11.65</v>
      </c>
      <c r="N42">
        <v>37</v>
      </c>
      <c r="P42" s="82">
        <f t="shared" ref="P42:P51" si="0">L42*G42</f>
        <v>1.165</v>
      </c>
      <c r="Q42" s="82">
        <f t="shared" ref="Q42:Q52" si="1">L42*H42</f>
        <v>3.9610000000000003</v>
      </c>
      <c r="R42" s="82">
        <f t="shared" ref="R42:R52" si="2">L42*I42</f>
        <v>0</v>
      </c>
    </row>
    <row r="43" spans="1:18" x14ac:dyDescent="0.35">
      <c r="A43">
        <v>29</v>
      </c>
      <c r="B43">
        <v>4</v>
      </c>
      <c r="C43" s="77" t="s">
        <v>185</v>
      </c>
      <c r="E43" s="86">
        <v>20949</v>
      </c>
      <c r="F43" s="85">
        <v>8.33</v>
      </c>
      <c r="G43">
        <v>7.0000000000000007E-2</v>
      </c>
      <c r="H43">
        <v>0.21</v>
      </c>
      <c r="I43">
        <v>7.0000000000000007E-2</v>
      </c>
      <c r="L43">
        <v>11.2</v>
      </c>
      <c r="N43">
        <v>48</v>
      </c>
      <c r="P43" s="82">
        <f t="shared" si="0"/>
        <v>0.78400000000000003</v>
      </c>
      <c r="Q43" s="82">
        <f t="shared" si="1"/>
        <v>2.3519999999999999</v>
      </c>
      <c r="R43" s="82">
        <f t="shared" si="2"/>
        <v>0.78400000000000003</v>
      </c>
    </row>
    <row r="44" spans="1:18" x14ac:dyDescent="0.35">
      <c r="A44">
        <v>30</v>
      </c>
      <c r="B44">
        <v>4</v>
      </c>
      <c r="C44" t="s">
        <v>187</v>
      </c>
      <c r="E44" s="86">
        <v>56175</v>
      </c>
      <c r="F44" s="85">
        <v>29.99</v>
      </c>
      <c r="G44">
        <v>0.28000000000000003</v>
      </c>
      <c r="H44">
        <v>0</v>
      </c>
      <c r="I44">
        <v>0</v>
      </c>
      <c r="L44">
        <v>10.7</v>
      </c>
      <c r="N44">
        <v>30</v>
      </c>
      <c r="P44" s="82">
        <f t="shared" si="0"/>
        <v>2.996</v>
      </c>
      <c r="Q44" s="82">
        <f t="shared" si="1"/>
        <v>0</v>
      </c>
      <c r="R44" s="82">
        <f t="shared" si="2"/>
        <v>0</v>
      </c>
    </row>
    <row r="45" spans="1:18" x14ac:dyDescent="0.35">
      <c r="A45">
        <v>31</v>
      </c>
      <c r="B45">
        <v>4</v>
      </c>
      <c r="C45" t="s">
        <v>189</v>
      </c>
      <c r="E45" s="86">
        <v>60823</v>
      </c>
      <c r="F45" s="85">
        <v>32.47</v>
      </c>
      <c r="G45">
        <v>0.28999999999999998</v>
      </c>
      <c r="H45">
        <v>0</v>
      </c>
      <c r="I45">
        <v>0</v>
      </c>
      <c r="L45">
        <v>10.8</v>
      </c>
      <c r="N45">
        <v>27.5</v>
      </c>
      <c r="P45" s="82">
        <f t="shared" si="0"/>
        <v>3.1320000000000001</v>
      </c>
      <c r="Q45" s="82">
        <f t="shared" si="1"/>
        <v>0</v>
      </c>
      <c r="R45" s="82">
        <f t="shared" si="2"/>
        <v>0</v>
      </c>
    </row>
    <row r="46" spans="1:18" x14ac:dyDescent="0.35">
      <c r="A46">
        <v>32</v>
      </c>
      <c r="B46">
        <v>4</v>
      </c>
      <c r="C46" t="s">
        <v>191</v>
      </c>
      <c r="E46" s="86">
        <v>65694</v>
      </c>
      <c r="F46" s="85">
        <v>35.11</v>
      </c>
      <c r="G46">
        <v>0.3</v>
      </c>
      <c r="H46">
        <v>0</v>
      </c>
      <c r="I46">
        <v>0</v>
      </c>
      <c r="L46">
        <v>10.9</v>
      </c>
      <c r="N46">
        <v>25</v>
      </c>
      <c r="P46" s="82">
        <f t="shared" si="0"/>
        <v>3.27</v>
      </c>
      <c r="Q46" s="82">
        <f t="shared" si="1"/>
        <v>0</v>
      </c>
      <c r="R46" s="82">
        <f t="shared" si="2"/>
        <v>0</v>
      </c>
    </row>
    <row r="47" spans="1:18" x14ac:dyDescent="0.35">
      <c r="A47">
        <v>33</v>
      </c>
      <c r="B47">
        <v>4</v>
      </c>
      <c r="C47" t="s">
        <v>193</v>
      </c>
      <c r="E47" s="86">
        <v>70792</v>
      </c>
      <c r="F47" s="85">
        <v>37.92</v>
      </c>
      <c r="G47">
        <v>0.31</v>
      </c>
      <c r="H47">
        <v>0</v>
      </c>
      <c r="I47">
        <v>0</v>
      </c>
      <c r="L47">
        <v>11</v>
      </c>
      <c r="N47">
        <v>22.5</v>
      </c>
      <c r="P47" s="82">
        <f t="shared" si="0"/>
        <v>3.41</v>
      </c>
      <c r="Q47" s="82">
        <f t="shared" si="1"/>
        <v>0</v>
      </c>
      <c r="R47" s="82">
        <f t="shared" si="2"/>
        <v>0</v>
      </c>
    </row>
    <row r="48" spans="1:18" x14ac:dyDescent="0.35">
      <c r="A48">
        <v>34</v>
      </c>
      <c r="B48">
        <v>4</v>
      </c>
      <c r="C48" t="s">
        <v>195</v>
      </c>
      <c r="E48" s="86">
        <v>76119</v>
      </c>
      <c r="F48" s="85">
        <v>40.909999999999997</v>
      </c>
      <c r="G48">
        <v>0.32</v>
      </c>
      <c r="H48">
        <v>0</v>
      </c>
      <c r="I48">
        <v>0</v>
      </c>
      <c r="L48">
        <v>11.1</v>
      </c>
      <c r="N48">
        <v>20</v>
      </c>
      <c r="P48" s="82">
        <f t="shared" si="0"/>
        <v>3.552</v>
      </c>
      <c r="Q48" s="82">
        <f t="shared" si="1"/>
        <v>0</v>
      </c>
      <c r="R48" s="82">
        <f t="shared" si="2"/>
        <v>0</v>
      </c>
    </row>
    <row r="49" spans="1:18" x14ac:dyDescent="0.35">
      <c r="A49">
        <v>3</v>
      </c>
      <c r="B49">
        <v>1</v>
      </c>
      <c r="C49" t="s">
        <v>203</v>
      </c>
      <c r="E49" s="87">
        <v>56175</v>
      </c>
      <c r="F49" s="85">
        <v>29.99</v>
      </c>
      <c r="G49">
        <v>0.28000000000000003</v>
      </c>
      <c r="H49">
        <v>0</v>
      </c>
      <c r="I49">
        <v>0</v>
      </c>
      <c r="L49">
        <v>10.7</v>
      </c>
      <c r="N49">
        <v>30</v>
      </c>
      <c r="P49" s="82">
        <f>L49*G49</f>
        <v>2.996</v>
      </c>
      <c r="Q49" s="82">
        <f t="shared" si="1"/>
        <v>0</v>
      </c>
      <c r="R49" s="82">
        <f t="shared" si="2"/>
        <v>0</v>
      </c>
    </row>
    <row r="50" spans="1:18" x14ac:dyDescent="0.35">
      <c r="A50">
        <v>5</v>
      </c>
      <c r="B50">
        <v>1</v>
      </c>
      <c r="C50" t="s">
        <v>204</v>
      </c>
      <c r="E50" s="87">
        <v>65694</v>
      </c>
      <c r="F50" s="85">
        <v>35.11</v>
      </c>
      <c r="G50">
        <v>0.3</v>
      </c>
      <c r="H50">
        <v>0</v>
      </c>
      <c r="I50">
        <v>0</v>
      </c>
      <c r="L50">
        <v>10.9</v>
      </c>
      <c r="N50">
        <v>25</v>
      </c>
      <c r="P50" s="82">
        <f t="shared" si="0"/>
        <v>3.27</v>
      </c>
      <c r="Q50" s="82">
        <f t="shared" si="1"/>
        <v>0</v>
      </c>
      <c r="R50" s="82">
        <f t="shared" si="2"/>
        <v>0</v>
      </c>
    </row>
    <row r="51" spans="1:18" x14ac:dyDescent="0.35">
      <c r="A51">
        <v>2</v>
      </c>
      <c r="B51">
        <v>1</v>
      </c>
      <c r="C51" t="s">
        <v>205</v>
      </c>
      <c r="E51" s="87">
        <v>76119</v>
      </c>
      <c r="F51" s="85">
        <v>40.909999999999997</v>
      </c>
      <c r="G51">
        <v>0.32</v>
      </c>
      <c r="H51">
        <v>0</v>
      </c>
      <c r="I51">
        <v>0</v>
      </c>
      <c r="L51">
        <v>11.1</v>
      </c>
      <c r="N51">
        <v>20</v>
      </c>
      <c r="P51" s="82">
        <f t="shared" si="0"/>
        <v>3.552</v>
      </c>
      <c r="Q51" s="82">
        <f t="shared" si="1"/>
        <v>0</v>
      </c>
      <c r="R51" s="82">
        <f t="shared" si="2"/>
        <v>0</v>
      </c>
    </row>
    <row r="52" spans="1:18" x14ac:dyDescent="0.35">
      <c r="A52" t="s">
        <v>206</v>
      </c>
      <c r="B52" t="s">
        <v>206</v>
      </c>
      <c r="C52" t="s">
        <v>207</v>
      </c>
      <c r="E52" s="86">
        <v>18680</v>
      </c>
      <c r="F52" s="88">
        <v>13.28</v>
      </c>
      <c r="G52">
        <v>0.08</v>
      </c>
      <c r="H52">
        <v>0</v>
      </c>
      <c r="I52">
        <v>0</v>
      </c>
      <c r="L52">
        <v>10.130000000000001</v>
      </c>
      <c r="N52">
        <v>62</v>
      </c>
      <c r="P52" s="82">
        <f>L52*G52</f>
        <v>0.81040000000000012</v>
      </c>
      <c r="Q52" s="82">
        <f t="shared" si="1"/>
        <v>0</v>
      </c>
      <c r="R52" s="82">
        <f t="shared" si="2"/>
        <v>0</v>
      </c>
    </row>
    <row r="54" spans="1:18" x14ac:dyDescent="0.35">
      <c r="C54" s="4" t="s">
        <v>208</v>
      </c>
      <c r="F54" s="9"/>
    </row>
    <row r="55" spans="1:18" x14ac:dyDescent="0.35">
      <c r="A55">
        <v>35</v>
      </c>
      <c r="B55">
        <v>5</v>
      </c>
      <c r="C55" t="s">
        <v>209</v>
      </c>
    </row>
    <row r="56" spans="1:18" x14ac:dyDescent="0.35">
      <c r="A56">
        <v>36</v>
      </c>
      <c r="B56">
        <v>5</v>
      </c>
      <c r="C56" t="s">
        <v>210</v>
      </c>
    </row>
    <row r="58" spans="1:18" x14ac:dyDescent="0.35">
      <c r="C58" s="4" t="s">
        <v>211</v>
      </c>
    </row>
    <row r="59" spans="1:18" x14ac:dyDescent="0.35">
      <c r="A59">
        <v>37</v>
      </c>
      <c r="B59">
        <v>6</v>
      </c>
      <c r="C59" t="s">
        <v>212</v>
      </c>
      <c r="E59" s="81">
        <v>1544995</v>
      </c>
      <c r="F59">
        <v>12.62</v>
      </c>
      <c r="G59">
        <v>0</v>
      </c>
      <c r="H59">
        <v>0</v>
      </c>
    </row>
    <row r="60" spans="1:18" x14ac:dyDescent="0.35">
      <c r="A60">
        <v>38</v>
      </c>
      <c r="B60">
        <v>6</v>
      </c>
      <c r="C60" t="s">
        <v>213</v>
      </c>
      <c r="E60" s="81">
        <v>1544995</v>
      </c>
      <c r="F60">
        <v>12.62</v>
      </c>
      <c r="G60">
        <v>0</v>
      </c>
      <c r="H60">
        <v>0</v>
      </c>
    </row>
    <row r="64" spans="1:18" x14ac:dyDescent="0.35">
      <c r="B64" t="s">
        <v>214</v>
      </c>
    </row>
    <row r="65" spans="2:2" x14ac:dyDescent="0.35">
      <c r="B65" t="s">
        <v>215</v>
      </c>
    </row>
    <row r="66" spans="2:2" x14ac:dyDescent="0.35">
      <c r="B66" s="13" t="s">
        <v>216</v>
      </c>
    </row>
    <row r="67" spans="2:2" x14ac:dyDescent="0.35">
      <c r="B67" s="14" t="s">
        <v>217</v>
      </c>
    </row>
    <row r="68" spans="2:2" x14ac:dyDescent="0.35">
      <c r="B68" s="15" t="s">
        <v>218</v>
      </c>
    </row>
    <row r="69" spans="2:2" x14ac:dyDescent="0.35">
      <c r="B69" s="5" t="s">
        <v>219</v>
      </c>
    </row>
  </sheetData>
  <hyperlinks>
    <hyperlink ref="B67" r:id="rId1" xr:uid="{00000000-0004-0000-0300-000000000000}"/>
    <hyperlink ref="B68" r:id="rId2" xr:uid="{00000000-0004-0000-0300-00000100000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4"/>
  <sheetViews>
    <sheetView workbookViewId="0">
      <selection activeCell="F5" sqref="F5"/>
    </sheetView>
  </sheetViews>
  <sheetFormatPr defaultRowHeight="14.5" x14ac:dyDescent="0.35"/>
  <cols>
    <col min="1" max="7" width="29.54296875" customWidth="1"/>
    <col min="8" max="8" width="11.7265625" customWidth="1"/>
  </cols>
  <sheetData>
    <row r="1" spans="1:8" x14ac:dyDescent="0.35">
      <c r="A1" s="4" t="s">
        <v>38</v>
      </c>
    </row>
    <row r="2" spans="1:8" s="4" customFormat="1" x14ac:dyDescent="0.35">
      <c r="A2" s="4" t="s">
        <v>58</v>
      </c>
      <c r="B2" s="4" t="s">
        <v>220</v>
      </c>
      <c r="C2" s="4" t="s">
        <v>221</v>
      </c>
      <c r="D2" s="4" t="s">
        <v>222</v>
      </c>
      <c r="E2" s="4" t="s">
        <v>223</v>
      </c>
      <c r="F2" s="4" t="s">
        <v>224</v>
      </c>
      <c r="G2" s="4" t="s">
        <v>225</v>
      </c>
      <c r="H2" s="4" t="s">
        <v>226</v>
      </c>
    </row>
    <row r="3" spans="1:8" s="48" customFormat="1" x14ac:dyDescent="0.35">
      <c r="A3" s="49" t="s">
        <v>61</v>
      </c>
      <c r="B3" s="50">
        <v>94351.5</v>
      </c>
      <c r="C3" s="50">
        <v>12267</v>
      </c>
      <c r="D3" s="50">
        <v>96831</v>
      </c>
      <c r="E3" s="50">
        <v>23359.5</v>
      </c>
      <c r="F3" s="50">
        <v>15268.5</v>
      </c>
      <c r="G3" s="50">
        <v>434565</v>
      </c>
    </row>
    <row r="4" spans="1:8" x14ac:dyDescent="0.35">
      <c r="A4" t="s">
        <v>227</v>
      </c>
      <c r="B4" s="16">
        <v>65559.014738125145</v>
      </c>
      <c r="C4" s="16">
        <v>9679.8271636363643</v>
      </c>
      <c r="D4" s="16">
        <v>13080.124464809383</v>
      </c>
      <c r="E4" s="16">
        <v>14818.43</v>
      </c>
      <c r="F4" s="16">
        <v>7616.95</v>
      </c>
      <c r="G4" s="16">
        <v>731227.20000000007</v>
      </c>
    </row>
    <row r="5" spans="1:8" x14ac:dyDescent="0.35">
      <c r="A5" t="s">
        <v>228</v>
      </c>
      <c r="B5" s="16">
        <v>117091.08690397328</v>
      </c>
      <c r="C5" s="16">
        <v>123060.19550045463</v>
      </c>
      <c r="D5" s="16">
        <v>4914.4830465473624</v>
      </c>
      <c r="E5" s="16">
        <v>24789.71</v>
      </c>
      <c r="F5" s="16">
        <v>26174.61</v>
      </c>
      <c r="G5" s="16">
        <v>1188244.2</v>
      </c>
    </row>
    <row r="6" spans="1:8" x14ac:dyDescent="0.35">
      <c r="A6" t="s">
        <v>229</v>
      </c>
      <c r="B6" s="16">
        <v>117091.08690397328</v>
      </c>
      <c r="C6" s="16">
        <v>123060.19550045463</v>
      </c>
      <c r="D6" s="16">
        <v>4914.4830465473624</v>
      </c>
      <c r="E6" s="16">
        <v>24789.71</v>
      </c>
      <c r="F6" s="16">
        <v>26174.61</v>
      </c>
      <c r="G6" s="16">
        <v>1188244.2</v>
      </c>
    </row>
    <row r="7" spans="1:8" x14ac:dyDescent="0.35">
      <c r="A7" t="s">
        <v>230</v>
      </c>
      <c r="B7" s="16">
        <v>123188</v>
      </c>
      <c r="C7" s="16">
        <v>50261.8926996277</v>
      </c>
      <c r="D7" s="16">
        <v>43967.487416223783</v>
      </c>
      <c r="E7" s="16">
        <v>24789.71</v>
      </c>
      <c r="F7" s="16">
        <v>35314.949999999997</v>
      </c>
      <c r="G7" s="16">
        <v>1866845.2</v>
      </c>
    </row>
    <row r="8" spans="1:8" x14ac:dyDescent="0.35">
      <c r="A8" t="s">
        <v>231</v>
      </c>
      <c r="B8" s="16">
        <v>91166.684684963402</v>
      </c>
      <c r="C8" s="16">
        <v>95462.928482287418</v>
      </c>
      <c r="D8" s="16">
        <v>132716.14860535628</v>
      </c>
      <c r="E8" s="16">
        <v>24789.71</v>
      </c>
      <c r="F8" s="16">
        <v>16203.330000000002</v>
      </c>
      <c r="G8" s="16">
        <v>461171.7</v>
      </c>
    </row>
    <row r="9" spans="1:8" x14ac:dyDescent="0.35">
      <c r="A9" t="s">
        <v>232</v>
      </c>
      <c r="B9" s="16">
        <v>124576.67817157552</v>
      </c>
      <c r="C9" s="16">
        <v>57768.614768605003</v>
      </c>
      <c r="D9" s="16">
        <v>222114.320825695</v>
      </c>
      <c r="E9" s="16">
        <v>24789.71</v>
      </c>
      <c r="F9" s="16">
        <v>26174.61</v>
      </c>
      <c r="G9" s="16">
        <v>1188244.2</v>
      </c>
    </row>
    <row r="10" spans="1:8" x14ac:dyDescent="0.35">
      <c r="A10" t="s">
        <v>233</v>
      </c>
      <c r="B10" s="16">
        <v>294474.88790270616</v>
      </c>
      <c r="C10" s="16">
        <v>15583.188700363457</v>
      </c>
      <c r="D10" s="16">
        <v>1029818.3661039877</v>
      </c>
      <c r="E10" s="16">
        <v>14818.43</v>
      </c>
      <c r="F10" s="16">
        <v>7616.95</v>
      </c>
      <c r="G10" s="16">
        <v>731227.20000000007</v>
      </c>
      <c r="H10" s="1">
        <v>736188</v>
      </c>
    </row>
    <row r="11" spans="1:8" x14ac:dyDescent="0.35">
      <c r="A11" t="s">
        <v>234</v>
      </c>
      <c r="B11" s="16">
        <v>87870.58457658632</v>
      </c>
      <c r="C11" s="16">
        <v>1180.4667272727272</v>
      </c>
      <c r="D11" s="16">
        <v>4914.4830465473624</v>
      </c>
      <c r="E11" s="16">
        <v>24789.71</v>
      </c>
      <c r="F11" s="16">
        <v>26174.61</v>
      </c>
      <c r="G11" s="16">
        <v>1188244.2</v>
      </c>
    </row>
    <row r="12" spans="1:8" x14ac:dyDescent="0.35">
      <c r="A12" t="s">
        <v>235</v>
      </c>
      <c r="B12" s="16">
        <v>153640</v>
      </c>
      <c r="C12" s="16">
        <v>44241.015514653438</v>
      </c>
      <c r="D12" s="16">
        <v>14820.078777019713</v>
      </c>
      <c r="E12" s="16">
        <v>24789.71</v>
      </c>
      <c r="F12" s="16">
        <v>16203.330000000002</v>
      </c>
      <c r="G12" s="16">
        <v>461171.7</v>
      </c>
    </row>
    <row r="13" spans="1:8" x14ac:dyDescent="0.35">
      <c r="A13" s="17" t="s">
        <v>91</v>
      </c>
      <c r="B13" s="16">
        <v>80078</v>
      </c>
      <c r="C13" s="16">
        <v>37217.67009952978</v>
      </c>
      <c r="D13" s="16">
        <v>13942.415084129447</v>
      </c>
      <c r="E13" s="16">
        <v>14818.43</v>
      </c>
      <c r="F13" s="16">
        <v>7616.95</v>
      </c>
      <c r="G13" s="16">
        <v>731227.20000000007</v>
      </c>
    </row>
    <row r="14" spans="1:8" x14ac:dyDescent="0.35">
      <c r="A14" t="s">
        <v>92</v>
      </c>
      <c r="B14" s="16">
        <v>79267</v>
      </c>
      <c r="C14" s="16">
        <v>43.155000000000001</v>
      </c>
      <c r="D14" s="16">
        <v>12516.615194540514</v>
      </c>
      <c r="E14" s="16">
        <v>14818.43</v>
      </c>
      <c r="F14" s="16">
        <v>7616.95</v>
      </c>
      <c r="G14" s="16">
        <v>731227.20000000007</v>
      </c>
    </row>
    <row r="15" spans="1:8" x14ac:dyDescent="0.35">
      <c r="A15" t="s">
        <v>236</v>
      </c>
      <c r="B15" s="16">
        <v>124576.67817157552</v>
      </c>
      <c r="C15" s="16">
        <v>57768.614768605003</v>
      </c>
      <c r="D15" s="16">
        <v>222114.320825695</v>
      </c>
      <c r="E15" s="16">
        <v>24789.71</v>
      </c>
      <c r="F15" s="16">
        <v>26174.61</v>
      </c>
      <c r="G15" s="16">
        <v>1188244.2</v>
      </c>
    </row>
    <row r="16" spans="1:8" x14ac:dyDescent="0.35">
      <c r="A16" t="s">
        <v>237</v>
      </c>
      <c r="B16" s="16">
        <v>83097</v>
      </c>
      <c r="C16" s="16">
        <v>35680.334760368707</v>
      </c>
      <c r="D16" s="16">
        <v>14317.657036950954</v>
      </c>
      <c r="E16" s="16">
        <v>14818.43</v>
      </c>
      <c r="F16" s="16">
        <v>7616.95</v>
      </c>
      <c r="G16" s="16">
        <v>731227.20000000007</v>
      </c>
    </row>
    <row r="19" spans="1:8" x14ac:dyDescent="0.35">
      <c r="A19" s="4" t="s">
        <v>39</v>
      </c>
    </row>
    <row r="20" spans="1:8" x14ac:dyDescent="0.35">
      <c r="A20" s="4" t="s">
        <v>58</v>
      </c>
      <c r="B20" s="4" t="s">
        <v>220</v>
      </c>
      <c r="C20" s="4" t="s">
        <v>221</v>
      </c>
      <c r="D20" s="4" t="s">
        <v>222</v>
      </c>
      <c r="E20" s="4" t="s">
        <v>223</v>
      </c>
      <c r="F20" s="4" t="s">
        <v>224</v>
      </c>
      <c r="G20" s="4" t="s">
        <v>225</v>
      </c>
      <c r="H20" s="4" t="s">
        <v>226</v>
      </c>
    </row>
    <row r="21" spans="1:8" x14ac:dyDescent="0.35">
      <c r="A21" t="s">
        <v>61</v>
      </c>
      <c r="B21" s="12">
        <v>15.190591500000002</v>
      </c>
      <c r="C21" s="12">
        <v>1.974987</v>
      </c>
      <c r="D21" s="12">
        <v>15.589791000000002</v>
      </c>
      <c r="E21" s="12">
        <v>3.7608795000000002</v>
      </c>
      <c r="F21" s="12">
        <v>2.4582285000000001</v>
      </c>
      <c r="G21" s="12">
        <v>69.964965000000007</v>
      </c>
      <c r="H21" s="4"/>
    </row>
    <row r="22" spans="1:8" x14ac:dyDescent="0.35">
      <c r="A22" t="s">
        <v>227</v>
      </c>
      <c r="B22">
        <v>9.36</v>
      </c>
      <c r="C22">
        <v>1.65</v>
      </c>
      <c r="D22">
        <v>1.0900000000000001</v>
      </c>
      <c r="E22" s="12">
        <v>2.115658774831163</v>
      </c>
      <c r="F22" s="12">
        <v>1.2983669323366993</v>
      </c>
      <c r="G22" s="12">
        <v>60.935020163175132</v>
      </c>
    </row>
    <row r="23" spans="1:8" x14ac:dyDescent="0.35">
      <c r="A23" t="s">
        <v>228</v>
      </c>
      <c r="B23">
        <v>20.25</v>
      </c>
      <c r="C23">
        <v>20.96</v>
      </c>
      <c r="D23">
        <v>1.1200000000000001</v>
      </c>
      <c r="E23" s="12">
        <v>4.2871890659934229</v>
      </c>
      <c r="F23" s="12">
        <v>4.4581419960280595</v>
      </c>
      <c r="G23" s="12">
        <v>270.79826939986464</v>
      </c>
    </row>
    <row r="24" spans="1:8" x14ac:dyDescent="0.35">
      <c r="A24" t="s">
        <v>229</v>
      </c>
      <c r="B24">
        <v>20.25</v>
      </c>
      <c r="C24">
        <v>20.96</v>
      </c>
      <c r="D24">
        <v>1.1200000000000001</v>
      </c>
      <c r="E24" s="12">
        <v>4.2871890659934229</v>
      </c>
      <c r="F24" s="12">
        <v>4.4581419960280595</v>
      </c>
      <c r="G24" s="12">
        <v>270.79826939986464</v>
      </c>
    </row>
    <row r="25" spans="1:8" x14ac:dyDescent="0.35">
      <c r="A25" t="s">
        <v>230</v>
      </c>
      <c r="B25">
        <v>17.41</v>
      </c>
      <c r="C25">
        <v>8.56</v>
      </c>
      <c r="D25">
        <v>4.51</v>
      </c>
      <c r="E25" s="12">
        <v>3.5034975086859106</v>
      </c>
      <c r="F25" s="12">
        <v>6.014416802935858</v>
      </c>
      <c r="G25" s="12">
        <v>191.49313155641585</v>
      </c>
    </row>
    <row r="26" spans="1:8" x14ac:dyDescent="0.35">
      <c r="A26" t="s">
        <v>231</v>
      </c>
      <c r="B26">
        <v>14.24</v>
      </c>
      <c r="C26">
        <v>18.48</v>
      </c>
      <c r="D26">
        <v>12.31</v>
      </c>
      <c r="E26" s="12">
        <v>3.8720884895600802</v>
      </c>
      <c r="F26" s="12">
        <v>3.1366892170666949</v>
      </c>
      <c r="G26" s="12">
        <v>42.775680929991069</v>
      </c>
    </row>
    <row r="27" spans="1:8" x14ac:dyDescent="0.35">
      <c r="A27" t="s">
        <v>232</v>
      </c>
      <c r="B27">
        <v>31.35</v>
      </c>
      <c r="C27">
        <v>10.97</v>
      </c>
      <c r="D27">
        <v>18.489999999999998</v>
      </c>
      <c r="E27" s="12">
        <v>6.2383860278377758</v>
      </c>
      <c r="F27" s="12">
        <v>4.9704406596927262</v>
      </c>
      <c r="G27" s="12">
        <v>98.915887891990224</v>
      </c>
    </row>
    <row r="28" spans="1:8" x14ac:dyDescent="0.35">
      <c r="A28" t="s">
        <v>233</v>
      </c>
      <c r="B28">
        <v>61.29</v>
      </c>
      <c r="C28">
        <v>5.39</v>
      </c>
      <c r="D28">
        <v>89.77</v>
      </c>
      <c r="E28" s="12">
        <v>3.0842072176968598</v>
      </c>
      <c r="F28" s="12">
        <v>2.6345930405785585</v>
      </c>
      <c r="G28" s="12">
        <v>63.74159551294278</v>
      </c>
      <c r="H28">
        <v>183.87</v>
      </c>
    </row>
    <row r="29" spans="1:8" x14ac:dyDescent="0.35">
      <c r="A29" t="s">
        <v>234</v>
      </c>
      <c r="B29">
        <v>17.54</v>
      </c>
      <c r="C29">
        <v>0.47</v>
      </c>
      <c r="D29">
        <v>1.1200000000000001</v>
      </c>
      <c r="E29" s="12">
        <v>4.9483170675964558</v>
      </c>
      <c r="F29" s="12">
        <v>10.421358277858358</v>
      </c>
      <c r="G29" s="12">
        <v>270.79826939986464</v>
      </c>
    </row>
    <row r="30" spans="1:8" x14ac:dyDescent="0.35">
      <c r="A30" t="s">
        <v>235</v>
      </c>
      <c r="B30">
        <v>18.79</v>
      </c>
      <c r="C30">
        <v>7.53</v>
      </c>
      <c r="D30">
        <v>1.23</v>
      </c>
      <c r="E30" s="12">
        <v>3.0317537809164272</v>
      </c>
      <c r="F30" s="12">
        <v>2.7578723833675949</v>
      </c>
      <c r="G30" s="12">
        <v>38.275180552992374</v>
      </c>
    </row>
    <row r="31" spans="1:8" x14ac:dyDescent="0.35">
      <c r="A31" s="17" t="s">
        <v>91</v>
      </c>
      <c r="B31">
        <v>10.47</v>
      </c>
      <c r="C31">
        <v>7.31</v>
      </c>
      <c r="D31">
        <v>1.1599999999999999</v>
      </c>
      <c r="E31" s="12">
        <v>1.9374729900846674</v>
      </c>
      <c r="F31" s="12">
        <v>1.4960609933694766</v>
      </c>
      <c r="G31" s="12">
        <v>60.83763443289871</v>
      </c>
    </row>
    <row r="32" spans="1:8" x14ac:dyDescent="0.35">
      <c r="A32" t="s">
        <v>92</v>
      </c>
      <c r="B32">
        <v>10.210000000000001</v>
      </c>
      <c r="C32">
        <v>3.6</v>
      </c>
      <c r="D32">
        <v>1.04</v>
      </c>
      <c r="E32" s="12">
        <v>1.9086905055067056</v>
      </c>
      <c r="F32" s="12">
        <v>635.40771637121998</v>
      </c>
      <c r="G32" s="12">
        <v>60.757343433526977</v>
      </c>
    </row>
    <row r="33" spans="1:7" x14ac:dyDescent="0.35">
      <c r="A33" t="s">
        <v>236</v>
      </c>
      <c r="B33">
        <v>31.35</v>
      </c>
      <c r="C33">
        <v>10.97</v>
      </c>
      <c r="D33">
        <v>18.489999999999998</v>
      </c>
      <c r="E33" s="12">
        <v>6.2383860278377758</v>
      </c>
      <c r="F33" s="12">
        <v>4.9704406596927262</v>
      </c>
      <c r="G33" s="12">
        <v>98.915887891990224</v>
      </c>
    </row>
    <row r="34" spans="1:7" x14ac:dyDescent="0.35">
      <c r="A34" t="s">
        <v>237</v>
      </c>
      <c r="B34">
        <v>11.47</v>
      </c>
      <c r="C34">
        <v>6.78</v>
      </c>
      <c r="D34">
        <v>1.19</v>
      </c>
      <c r="E34" s="12">
        <v>2.0454094865037247</v>
      </c>
      <c r="F34" s="12">
        <v>1.4473777039043212</v>
      </c>
      <c r="G34" s="12">
        <v>60.775332566934203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6"/>
  <sheetViews>
    <sheetView topLeftCell="B1" workbookViewId="0">
      <selection activeCell="B64" sqref="B64"/>
    </sheetView>
  </sheetViews>
  <sheetFormatPr defaultRowHeight="14.5" x14ac:dyDescent="0.35"/>
  <cols>
    <col min="1" max="3" width="25.81640625" customWidth="1"/>
    <col min="4" max="4" width="16.1796875" customWidth="1"/>
  </cols>
  <sheetData>
    <row r="1" spans="1:4" x14ac:dyDescent="0.35">
      <c r="A1" s="4" t="s">
        <v>40</v>
      </c>
    </row>
    <row r="2" spans="1:4" x14ac:dyDescent="0.35">
      <c r="A2" s="4"/>
    </row>
    <row r="3" spans="1:4" x14ac:dyDescent="0.35">
      <c r="A3" t="s">
        <v>238</v>
      </c>
    </row>
    <row r="6" spans="1:4" x14ac:dyDescent="0.35">
      <c r="A6" s="18" t="s">
        <v>239</v>
      </c>
      <c r="B6" s="18" t="s">
        <v>240</v>
      </c>
      <c r="C6" s="18" t="s">
        <v>241</v>
      </c>
      <c r="D6" s="18" t="s">
        <v>242</v>
      </c>
    </row>
    <row r="7" spans="1:4" x14ac:dyDescent="0.35">
      <c r="A7" s="19" t="s">
        <v>243</v>
      </c>
      <c r="B7" s="19">
        <v>24000</v>
      </c>
      <c r="C7" s="19" t="s">
        <v>244</v>
      </c>
      <c r="D7" t="s">
        <v>245</v>
      </c>
    </row>
    <row r="8" spans="1:4" x14ac:dyDescent="0.35">
      <c r="A8" s="19" t="s">
        <v>246</v>
      </c>
      <c r="B8" s="19">
        <v>43000</v>
      </c>
      <c r="C8" s="19" t="s">
        <v>244</v>
      </c>
      <c r="D8" t="s">
        <v>245</v>
      </c>
    </row>
    <row r="9" spans="1:4" x14ac:dyDescent="0.35">
      <c r="A9" s="19" t="s">
        <v>247</v>
      </c>
      <c r="B9" s="19">
        <v>44000</v>
      </c>
      <c r="C9" s="19" t="s">
        <v>244</v>
      </c>
      <c r="D9" t="s">
        <v>245</v>
      </c>
    </row>
    <row r="10" spans="1:4" x14ac:dyDescent="0.35">
      <c r="A10" s="19" t="s">
        <v>248</v>
      </c>
      <c r="B10" s="19">
        <v>25000</v>
      </c>
      <c r="C10" s="19" t="s">
        <v>244</v>
      </c>
      <c r="D10" t="s">
        <v>245</v>
      </c>
    </row>
    <row r="11" spans="1:4" x14ac:dyDescent="0.35">
      <c r="A11" s="19" t="s">
        <v>249</v>
      </c>
      <c r="B11" s="19">
        <v>27000</v>
      </c>
      <c r="C11" s="19" t="s">
        <v>244</v>
      </c>
      <c r="D11" t="s">
        <v>245</v>
      </c>
    </row>
    <row r="12" spans="1:4" x14ac:dyDescent="0.35">
      <c r="A12" s="19" t="s">
        <v>250</v>
      </c>
      <c r="B12" s="19">
        <v>29000</v>
      </c>
      <c r="C12" s="19" t="s">
        <v>244</v>
      </c>
      <c r="D12" t="s">
        <v>245</v>
      </c>
    </row>
    <row r="13" spans="1:4" x14ac:dyDescent="0.35">
      <c r="A13" s="19" t="s">
        <v>251</v>
      </c>
      <c r="B13" s="19">
        <v>31000</v>
      </c>
      <c r="C13" s="19" t="s">
        <v>244</v>
      </c>
      <c r="D13" t="s">
        <v>245</v>
      </c>
    </row>
    <row r="14" spans="1:4" x14ac:dyDescent="0.35">
      <c r="A14" s="19" t="s">
        <v>252</v>
      </c>
      <c r="B14" s="19">
        <v>33000</v>
      </c>
      <c r="C14" s="19" t="s">
        <v>244</v>
      </c>
      <c r="D14" t="s">
        <v>245</v>
      </c>
    </row>
    <row r="15" spans="1:4" x14ac:dyDescent="0.35">
      <c r="A15" s="19" t="s">
        <v>253</v>
      </c>
      <c r="B15" s="19">
        <v>35000</v>
      </c>
      <c r="C15" s="19" t="s">
        <v>244</v>
      </c>
      <c r="D15" t="s">
        <v>245</v>
      </c>
    </row>
    <row r="16" spans="1:4" x14ac:dyDescent="0.35">
      <c r="A16" s="19" t="s">
        <v>254</v>
      </c>
      <c r="B16" s="19">
        <v>37000</v>
      </c>
      <c r="C16" s="19" t="s">
        <v>244</v>
      </c>
      <c r="D16" t="s">
        <v>245</v>
      </c>
    </row>
    <row r="17" spans="1:4" x14ac:dyDescent="0.35">
      <c r="A17" s="19" t="s">
        <v>255</v>
      </c>
      <c r="B17" s="19">
        <v>39000</v>
      </c>
      <c r="C17" s="19" t="s">
        <v>244</v>
      </c>
      <c r="D17" t="s">
        <v>245</v>
      </c>
    </row>
    <row r="18" spans="1:4" x14ac:dyDescent="0.35">
      <c r="A18" s="19" t="s">
        <v>256</v>
      </c>
      <c r="B18" s="19">
        <v>41000</v>
      </c>
      <c r="C18" s="19" t="s">
        <v>244</v>
      </c>
      <c r="D18" t="s">
        <v>245</v>
      </c>
    </row>
    <row r="19" spans="1:4" x14ac:dyDescent="0.35">
      <c r="A19" s="19" t="s">
        <v>257</v>
      </c>
      <c r="B19" s="19">
        <v>85000</v>
      </c>
      <c r="C19" s="19" t="s">
        <v>71</v>
      </c>
      <c r="D19" t="s">
        <v>245</v>
      </c>
    </row>
    <row r="20" spans="1:4" x14ac:dyDescent="0.35">
      <c r="A20" s="19" t="s">
        <v>258</v>
      </c>
      <c r="B20" s="19">
        <v>5000</v>
      </c>
      <c r="C20" s="19" t="s">
        <v>71</v>
      </c>
      <c r="D20" t="s">
        <v>245</v>
      </c>
    </row>
    <row r="21" spans="1:4" x14ac:dyDescent="0.35">
      <c r="A21" s="19" t="s">
        <v>259</v>
      </c>
      <c r="B21" s="19">
        <v>15000</v>
      </c>
      <c r="C21" s="19" t="s">
        <v>71</v>
      </c>
      <c r="D21" t="s">
        <v>245</v>
      </c>
    </row>
    <row r="22" spans="1:4" x14ac:dyDescent="0.35">
      <c r="A22" s="19" t="s">
        <v>260</v>
      </c>
      <c r="B22" s="19">
        <v>25000</v>
      </c>
      <c r="C22" s="19" t="s">
        <v>71</v>
      </c>
      <c r="D22" t="s">
        <v>245</v>
      </c>
    </row>
    <row r="23" spans="1:4" x14ac:dyDescent="0.35">
      <c r="A23" s="19" t="s">
        <v>261</v>
      </c>
      <c r="B23" s="19">
        <v>35000</v>
      </c>
      <c r="C23" s="19" t="s">
        <v>71</v>
      </c>
      <c r="D23" t="s">
        <v>245</v>
      </c>
    </row>
    <row r="24" spans="1:4" x14ac:dyDescent="0.35">
      <c r="A24" s="19" t="s">
        <v>262</v>
      </c>
      <c r="B24" s="19">
        <v>45000</v>
      </c>
      <c r="C24" s="19" t="s">
        <v>71</v>
      </c>
      <c r="D24" t="s">
        <v>245</v>
      </c>
    </row>
    <row r="25" spans="1:4" x14ac:dyDescent="0.35">
      <c r="A25" s="19" t="s">
        <v>263</v>
      </c>
      <c r="B25" s="19">
        <v>55000</v>
      </c>
      <c r="C25" s="19" t="s">
        <v>71</v>
      </c>
      <c r="D25" t="s">
        <v>245</v>
      </c>
    </row>
    <row r="26" spans="1:4" x14ac:dyDescent="0.35">
      <c r="A26" s="19" t="s">
        <v>264</v>
      </c>
      <c r="B26" s="19">
        <v>65000</v>
      </c>
      <c r="C26" s="19" t="s">
        <v>71</v>
      </c>
      <c r="D26" t="s">
        <v>245</v>
      </c>
    </row>
    <row r="27" spans="1:4" x14ac:dyDescent="0.35">
      <c r="A27" s="19" t="s">
        <v>265</v>
      </c>
      <c r="B27" s="19">
        <v>75000</v>
      </c>
      <c r="C27" s="19" t="s">
        <v>71</v>
      </c>
      <c r="D27" t="s">
        <v>245</v>
      </c>
    </row>
    <row r="28" spans="1:4" x14ac:dyDescent="0.35">
      <c r="A28" s="19" t="s">
        <v>266</v>
      </c>
      <c r="B28" s="19">
        <v>11.494999999999999</v>
      </c>
      <c r="C28" s="19" t="s">
        <v>267</v>
      </c>
      <c r="D28" t="s">
        <v>268</v>
      </c>
    </row>
    <row r="29" spans="1:4" x14ac:dyDescent="0.35">
      <c r="A29" s="19" t="s">
        <v>269</v>
      </c>
      <c r="B29" s="19">
        <v>14.494999999999999</v>
      </c>
      <c r="C29" s="19" t="s">
        <v>267</v>
      </c>
      <c r="D29" t="s">
        <v>268</v>
      </c>
    </row>
    <row r="30" spans="1:4" x14ac:dyDescent="0.35">
      <c r="A30" s="19" t="s">
        <v>270</v>
      </c>
      <c r="B30" s="19">
        <v>17.495000000000001</v>
      </c>
      <c r="C30" s="19" t="s">
        <v>267</v>
      </c>
      <c r="D30" t="s">
        <v>268</v>
      </c>
    </row>
    <row r="31" spans="1:4" x14ac:dyDescent="0.35">
      <c r="A31" s="19" t="s">
        <v>271</v>
      </c>
      <c r="B31" s="19">
        <v>20.495000000000001</v>
      </c>
      <c r="C31" s="19" t="s">
        <v>267</v>
      </c>
      <c r="D31" t="s">
        <v>268</v>
      </c>
    </row>
    <row r="32" spans="1:4" x14ac:dyDescent="0.35">
      <c r="A32" s="19" t="s">
        <v>272</v>
      </c>
      <c r="B32" s="19">
        <v>23.495000000000001</v>
      </c>
      <c r="C32" s="19" t="s">
        <v>267</v>
      </c>
      <c r="D32" t="s">
        <v>268</v>
      </c>
    </row>
    <row r="33" spans="1:4" x14ac:dyDescent="0.35">
      <c r="A33" s="19" t="s">
        <v>273</v>
      </c>
      <c r="B33" s="19">
        <v>26.495000000000001</v>
      </c>
      <c r="C33" s="19" t="s">
        <v>267</v>
      </c>
      <c r="D33" t="s">
        <v>268</v>
      </c>
    </row>
    <row r="34" spans="1:4" x14ac:dyDescent="0.35">
      <c r="A34" s="19" t="s">
        <v>274</v>
      </c>
      <c r="B34" s="19">
        <v>29.495000000000001</v>
      </c>
      <c r="C34" s="19" t="s">
        <v>267</v>
      </c>
      <c r="D34" t="s">
        <v>268</v>
      </c>
    </row>
    <row r="35" spans="1:4" x14ac:dyDescent="0.35">
      <c r="A35" s="19" t="s">
        <v>275</v>
      </c>
      <c r="B35" s="19">
        <v>32.494999999999997</v>
      </c>
      <c r="C35" s="19" t="s">
        <v>267</v>
      </c>
      <c r="D35" t="s">
        <v>268</v>
      </c>
    </row>
    <row r="36" spans="1:4" x14ac:dyDescent="0.35">
      <c r="A36" s="19" t="s">
        <v>276</v>
      </c>
      <c r="B36" s="19">
        <v>35.494999999999997</v>
      </c>
      <c r="C36" s="19" t="s">
        <v>267</v>
      </c>
      <c r="D36" t="s">
        <v>268</v>
      </c>
    </row>
    <row r="37" spans="1:4" x14ac:dyDescent="0.35">
      <c r="A37" s="19" t="s">
        <v>277</v>
      </c>
      <c r="B37" s="19">
        <v>38.494999999999997</v>
      </c>
      <c r="C37" s="19" t="s">
        <v>267</v>
      </c>
      <c r="D37" t="s">
        <v>268</v>
      </c>
    </row>
    <row r="38" spans="1:4" x14ac:dyDescent="0.35">
      <c r="A38" s="19" t="s">
        <v>278</v>
      </c>
      <c r="B38" s="19">
        <v>30</v>
      </c>
      <c r="C38" s="19" t="s">
        <v>279</v>
      </c>
      <c r="D38" t="s">
        <v>280</v>
      </c>
    </row>
    <row r="39" spans="1:4" x14ac:dyDescent="0.35">
      <c r="A39" s="19" t="s">
        <v>281</v>
      </c>
      <c r="B39" s="19">
        <v>46</v>
      </c>
      <c r="C39" s="19" t="s">
        <v>279</v>
      </c>
      <c r="D39" t="s">
        <v>280</v>
      </c>
    </row>
    <row r="40" spans="1:4" x14ac:dyDescent="0.35">
      <c r="A40" s="19" t="s">
        <v>282</v>
      </c>
      <c r="B40" s="19">
        <v>75.5</v>
      </c>
      <c r="C40" s="19" t="s">
        <v>279</v>
      </c>
      <c r="D40" t="s">
        <v>280</v>
      </c>
    </row>
    <row r="41" spans="1:4" x14ac:dyDescent="0.35">
      <c r="A41" s="19" t="s">
        <v>283</v>
      </c>
      <c r="B41" s="19">
        <v>90</v>
      </c>
      <c r="C41" s="19" t="s">
        <v>279</v>
      </c>
      <c r="D41" t="s">
        <v>280</v>
      </c>
    </row>
    <row r="42" spans="1:4" x14ac:dyDescent="0.35">
      <c r="A42" s="19" t="s">
        <v>284</v>
      </c>
      <c r="B42" s="19">
        <v>150000</v>
      </c>
      <c r="C42" s="19" t="s">
        <v>285</v>
      </c>
      <c r="D42" t="s">
        <v>245</v>
      </c>
    </row>
    <row r="43" spans="1:4" x14ac:dyDescent="0.35">
      <c r="A43" s="19" t="s">
        <v>286</v>
      </c>
      <c r="B43" s="19">
        <v>187500</v>
      </c>
      <c r="C43" s="19" t="s">
        <v>285</v>
      </c>
      <c r="D43" t="s">
        <v>245</v>
      </c>
    </row>
    <row r="44" spans="1:4" x14ac:dyDescent="0.35">
      <c r="A44" s="19" t="s">
        <v>287</v>
      </c>
      <c r="B44" s="19">
        <v>200000</v>
      </c>
      <c r="C44" s="19" t="s">
        <v>285</v>
      </c>
      <c r="D44" t="s">
        <v>245</v>
      </c>
    </row>
    <row r="45" spans="1:4" x14ac:dyDescent="0.35">
      <c r="A45" s="19" t="s">
        <v>288</v>
      </c>
      <c r="B45" s="19">
        <v>162500</v>
      </c>
      <c r="C45" s="19" t="s">
        <v>285</v>
      </c>
      <c r="D45" t="s">
        <v>245</v>
      </c>
    </row>
    <row r="46" spans="1:4" x14ac:dyDescent="0.35">
      <c r="A46" s="19" t="s">
        <v>289</v>
      </c>
      <c r="B46" s="19">
        <v>850000</v>
      </c>
      <c r="C46" s="19" t="s">
        <v>290</v>
      </c>
      <c r="D46" t="s">
        <v>245</v>
      </c>
    </row>
    <row r="47" spans="1:4" x14ac:dyDescent="0.35">
      <c r="A47" s="19" t="s">
        <v>291</v>
      </c>
      <c r="B47" s="19">
        <v>1875000</v>
      </c>
      <c r="C47" s="19" t="s">
        <v>290</v>
      </c>
      <c r="D47" t="s">
        <v>245</v>
      </c>
    </row>
    <row r="48" spans="1:4" x14ac:dyDescent="0.35">
      <c r="A48" s="19" t="s">
        <v>292</v>
      </c>
      <c r="B48" s="19">
        <v>2000000</v>
      </c>
      <c r="C48" s="19" t="s">
        <v>290</v>
      </c>
      <c r="D48" t="s">
        <v>245</v>
      </c>
    </row>
    <row r="49" spans="1:4" x14ac:dyDescent="0.35">
      <c r="A49" s="19" t="s">
        <v>293</v>
      </c>
      <c r="B49" s="19">
        <v>925000</v>
      </c>
      <c r="C49" s="19" t="s">
        <v>290</v>
      </c>
      <c r="D49" t="s">
        <v>245</v>
      </c>
    </row>
    <row r="50" spans="1:4" x14ac:dyDescent="0.35">
      <c r="A50" s="19" t="s">
        <v>294</v>
      </c>
      <c r="B50" s="19">
        <v>1125000</v>
      </c>
      <c r="C50" s="19" t="s">
        <v>290</v>
      </c>
      <c r="D50" t="s">
        <v>245</v>
      </c>
    </row>
    <row r="51" spans="1:4" x14ac:dyDescent="0.35">
      <c r="A51" s="19" t="s">
        <v>295</v>
      </c>
      <c r="B51" s="19">
        <v>1375000</v>
      </c>
      <c r="C51" s="19" t="s">
        <v>290</v>
      </c>
      <c r="D51" t="s">
        <v>245</v>
      </c>
    </row>
    <row r="52" spans="1:4" x14ac:dyDescent="0.35">
      <c r="A52" s="19" t="s">
        <v>296</v>
      </c>
      <c r="B52" s="19">
        <v>1625000</v>
      </c>
      <c r="C52" s="19" t="s">
        <v>290</v>
      </c>
      <c r="D52" t="s">
        <v>245</v>
      </c>
    </row>
    <row r="53" spans="1:4" x14ac:dyDescent="0.35">
      <c r="A53" s="19" t="s">
        <v>297</v>
      </c>
      <c r="B53" s="84">
        <v>50</v>
      </c>
      <c r="C53" s="19" t="s">
        <v>74</v>
      </c>
      <c r="D53" t="s">
        <v>280</v>
      </c>
    </row>
    <row r="54" spans="1:4" x14ac:dyDescent="0.35">
      <c r="A54" s="19" t="s">
        <v>298</v>
      </c>
      <c r="B54" s="19">
        <v>70</v>
      </c>
      <c r="C54" s="19" t="s">
        <v>74</v>
      </c>
      <c r="D54" t="s">
        <v>280</v>
      </c>
    </row>
    <row r="55" spans="1:4" x14ac:dyDescent="0.35">
      <c r="A55" s="19" t="s">
        <v>299</v>
      </c>
      <c r="B55" s="19">
        <v>90</v>
      </c>
      <c r="C55" s="19" t="s">
        <v>74</v>
      </c>
      <c r="D55" t="s">
        <v>280</v>
      </c>
    </row>
    <row r="56" spans="1:4" x14ac:dyDescent="0.35">
      <c r="A56" s="19" t="s">
        <v>300</v>
      </c>
      <c r="B56" s="19">
        <v>110</v>
      </c>
      <c r="C56" s="19" t="s">
        <v>74</v>
      </c>
      <c r="D56" t="s">
        <v>280</v>
      </c>
    </row>
    <row r="57" spans="1:4" x14ac:dyDescent="0.35">
      <c r="A57" s="19" t="s">
        <v>301</v>
      </c>
      <c r="B57" s="19">
        <v>130</v>
      </c>
      <c r="C57" s="19" t="s">
        <v>74</v>
      </c>
      <c r="D57" t="s">
        <v>280</v>
      </c>
    </row>
    <row r="58" spans="1:4" x14ac:dyDescent="0.35">
      <c r="A58" s="19" t="s">
        <v>302</v>
      </c>
      <c r="B58" s="19">
        <v>150</v>
      </c>
      <c r="C58" s="19" t="s">
        <v>74</v>
      </c>
      <c r="D58" t="s">
        <v>280</v>
      </c>
    </row>
    <row r="59" spans="1:4" x14ac:dyDescent="0.35">
      <c r="A59" s="19" t="s">
        <v>303</v>
      </c>
      <c r="B59" s="19">
        <v>170</v>
      </c>
      <c r="C59" s="19" t="s">
        <v>74</v>
      </c>
      <c r="D59" t="s">
        <v>280</v>
      </c>
    </row>
    <row r="60" spans="1:4" x14ac:dyDescent="0.35">
      <c r="A60" s="19" t="s">
        <v>304</v>
      </c>
      <c r="B60" s="19">
        <v>190</v>
      </c>
      <c r="C60" s="19" t="s">
        <v>74</v>
      </c>
      <c r="D60" t="s">
        <v>280</v>
      </c>
    </row>
    <row r="61" spans="1:4" x14ac:dyDescent="0.35">
      <c r="A61" s="19" t="s">
        <v>299</v>
      </c>
      <c r="B61" s="19">
        <v>90</v>
      </c>
      <c r="C61" s="19" t="s">
        <v>64</v>
      </c>
      <c r="D61" t="s">
        <v>280</v>
      </c>
    </row>
    <row r="62" spans="1:4" x14ac:dyDescent="0.35">
      <c r="A62" s="19" t="s">
        <v>300</v>
      </c>
      <c r="B62" s="19">
        <v>110</v>
      </c>
      <c r="C62" s="19" t="s">
        <v>64</v>
      </c>
      <c r="D62" t="s">
        <v>280</v>
      </c>
    </row>
    <row r="63" spans="1:4" x14ac:dyDescent="0.35">
      <c r="A63" s="19" t="s">
        <v>301</v>
      </c>
      <c r="B63" s="19">
        <v>130</v>
      </c>
      <c r="C63" s="19" t="s">
        <v>64</v>
      </c>
      <c r="D63" t="s">
        <v>280</v>
      </c>
    </row>
    <row r="64" spans="1:4" x14ac:dyDescent="0.35">
      <c r="A64" s="19" t="s">
        <v>305</v>
      </c>
      <c r="B64" s="19">
        <v>45000</v>
      </c>
      <c r="C64" s="19" t="s">
        <v>236</v>
      </c>
      <c r="D64" t="s">
        <v>245</v>
      </c>
    </row>
    <row r="65" spans="1:4" x14ac:dyDescent="0.35">
      <c r="A65" s="19" t="s">
        <v>263</v>
      </c>
      <c r="B65" s="84">
        <v>55000</v>
      </c>
      <c r="C65" s="19" t="s">
        <v>236</v>
      </c>
      <c r="D65" t="s">
        <v>245</v>
      </c>
    </row>
    <row r="66" spans="1:4" x14ac:dyDescent="0.35">
      <c r="A66" s="19" t="s">
        <v>306</v>
      </c>
      <c r="B66" s="19">
        <v>65000</v>
      </c>
      <c r="C66" s="19" t="s">
        <v>236</v>
      </c>
      <c r="D66" t="s">
        <v>245</v>
      </c>
    </row>
    <row r="67" spans="1:4" x14ac:dyDescent="0.35">
      <c r="A67" s="58" t="s">
        <v>307</v>
      </c>
      <c r="B67" s="19">
        <v>5</v>
      </c>
      <c r="C67" s="19" t="s">
        <v>234</v>
      </c>
      <c r="D67" t="s">
        <v>280</v>
      </c>
    </row>
    <row r="68" spans="1:4" x14ac:dyDescent="0.35">
      <c r="A68" s="58" t="s">
        <v>308</v>
      </c>
      <c r="B68" s="19">
        <v>7</v>
      </c>
      <c r="C68" s="19" t="s">
        <v>234</v>
      </c>
      <c r="D68" t="s">
        <v>280</v>
      </c>
    </row>
    <row r="69" spans="1:4" x14ac:dyDescent="0.35">
      <c r="A69" s="58" t="s">
        <v>309</v>
      </c>
      <c r="B69" s="19">
        <v>9</v>
      </c>
      <c r="C69" s="19" t="s">
        <v>234</v>
      </c>
      <c r="D69" t="s">
        <v>280</v>
      </c>
    </row>
    <row r="73" spans="1:4" x14ac:dyDescent="0.35">
      <c r="A73" t="s">
        <v>310</v>
      </c>
    </row>
    <row r="74" spans="1:4" x14ac:dyDescent="0.35">
      <c r="A74">
        <f>15/2000</f>
        <v>7.4999999999999997E-3</v>
      </c>
    </row>
    <row r="75" spans="1:4" x14ac:dyDescent="0.35">
      <c r="A75">
        <f>A74*13620000</f>
        <v>102150</v>
      </c>
      <c r="B75">
        <f>A75*0.14</f>
        <v>14301.000000000002</v>
      </c>
      <c r="C75">
        <f>B75/5</f>
        <v>2860.2000000000003</v>
      </c>
    </row>
    <row r="76" spans="1:4" x14ac:dyDescent="0.35">
      <c r="B76">
        <f>B75/3.2</f>
        <v>4469.0625</v>
      </c>
      <c r="C76">
        <f>C75/3.2</f>
        <v>893.8125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6"/>
  <sheetViews>
    <sheetView workbookViewId="0">
      <selection activeCell="F5" sqref="F5"/>
    </sheetView>
  </sheetViews>
  <sheetFormatPr defaultRowHeight="14.5" x14ac:dyDescent="0.35"/>
  <cols>
    <col min="1" max="5" width="24.7265625" customWidth="1"/>
  </cols>
  <sheetData>
    <row r="1" spans="1:6" x14ac:dyDescent="0.35">
      <c r="A1" t="s">
        <v>41</v>
      </c>
    </row>
    <row r="3" spans="1:6" ht="43.5" x14ac:dyDescent="0.35">
      <c r="A3" s="20" t="s">
        <v>311</v>
      </c>
      <c r="B3" s="20" t="s">
        <v>312</v>
      </c>
      <c r="C3" s="21" t="s">
        <v>313</v>
      </c>
      <c r="D3" s="22" t="s">
        <v>314</v>
      </c>
      <c r="E3" s="22" t="s">
        <v>315</v>
      </c>
    </row>
    <row r="4" spans="1:6" x14ac:dyDescent="0.35">
      <c r="A4" s="23" t="s">
        <v>61</v>
      </c>
      <c r="B4" s="23">
        <v>227000</v>
      </c>
      <c r="C4" s="23">
        <v>2000</v>
      </c>
      <c r="D4" s="23">
        <v>454000000</v>
      </c>
      <c r="E4" s="24">
        <v>1973</v>
      </c>
      <c r="F4" t="s">
        <v>316</v>
      </c>
    </row>
    <row r="5" spans="1:6" x14ac:dyDescent="0.35">
      <c r="A5" s="23" t="s">
        <v>64</v>
      </c>
      <c r="B5" s="23">
        <v>14000</v>
      </c>
      <c r="C5" s="23">
        <v>48</v>
      </c>
      <c r="D5" s="23">
        <v>672000</v>
      </c>
      <c r="E5" s="23">
        <v>0.14000000000000001</v>
      </c>
    </row>
    <row r="6" spans="1:6" x14ac:dyDescent="0.35">
      <c r="A6" s="23" t="s">
        <v>317</v>
      </c>
      <c r="B6" s="23">
        <v>1760</v>
      </c>
      <c r="C6" s="23">
        <v>56</v>
      </c>
      <c r="D6" s="23">
        <v>98560</v>
      </c>
      <c r="E6" s="23">
        <v>0.64</v>
      </c>
    </row>
    <row r="7" spans="1:6" x14ac:dyDescent="0.35">
      <c r="A7" s="23" t="s">
        <v>318</v>
      </c>
      <c r="B7" s="23">
        <v>1760</v>
      </c>
      <c r="C7" s="23">
        <v>2000</v>
      </c>
      <c r="D7" s="23">
        <v>3520000</v>
      </c>
      <c r="E7" s="23">
        <v>0.13</v>
      </c>
    </row>
    <row r="8" spans="1:6" x14ac:dyDescent="0.35">
      <c r="A8" s="23" t="s">
        <v>71</v>
      </c>
      <c r="B8" s="23">
        <v>4600</v>
      </c>
      <c r="C8" s="23">
        <v>1</v>
      </c>
      <c r="D8" s="23">
        <v>4600</v>
      </c>
      <c r="E8" s="23">
        <v>2.08</v>
      </c>
    </row>
    <row r="9" spans="1:6" x14ac:dyDescent="0.35">
      <c r="A9" s="23" t="s">
        <v>74</v>
      </c>
      <c r="B9" s="23">
        <v>707</v>
      </c>
      <c r="C9" s="23">
        <v>1</v>
      </c>
      <c r="D9" s="23">
        <v>706.66666669999995</v>
      </c>
      <c r="E9" s="23">
        <v>2.89</v>
      </c>
    </row>
    <row r="10" spans="1:6" x14ac:dyDescent="0.35">
      <c r="A10" s="23" t="s">
        <v>319</v>
      </c>
      <c r="B10" s="23">
        <v>8</v>
      </c>
      <c r="C10" s="23">
        <v>100</v>
      </c>
      <c r="D10" s="23">
        <v>800</v>
      </c>
      <c r="E10" s="24" t="s">
        <v>320</v>
      </c>
    </row>
    <row r="11" spans="1:6" x14ac:dyDescent="0.35">
      <c r="A11" s="23" t="s">
        <v>279</v>
      </c>
      <c r="B11" s="23">
        <v>19000</v>
      </c>
      <c r="C11" s="23">
        <v>100</v>
      </c>
      <c r="D11" s="23">
        <v>1900000</v>
      </c>
      <c r="E11" s="23">
        <v>0.15</v>
      </c>
    </row>
    <row r="12" spans="1:6" x14ac:dyDescent="0.35">
      <c r="A12" s="23" t="s">
        <v>81</v>
      </c>
      <c r="B12" s="23">
        <v>24000</v>
      </c>
      <c r="C12" s="23">
        <v>56</v>
      </c>
      <c r="D12" s="23">
        <v>1344000</v>
      </c>
      <c r="E12" s="57">
        <v>4.6933333333333334E-2</v>
      </c>
    </row>
    <row r="13" spans="1:6" x14ac:dyDescent="0.35">
      <c r="A13" s="23" t="s">
        <v>84</v>
      </c>
      <c r="B13" s="23">
        <v>2500</v>
      </c>
      <c r="C13" s="23">
        <v>60</v>
      </c>
      <c r="D13" s="23">
        <v>150000</v>
      </c>
      <c r="E13" s="23">
        <v>0.44</v>
      </c>
    </row>
    <row r="14" spans="1:6" x14ac:dyDescent="0.35">
      <c r="A14" s="23" t="s">
        <v>321</v>
      </c>
      <c r="B14" s="23">
        <v>10000</v>
      </c>
      <c r="C14" s="23">
        <v>2000</v>
      </c>
      <c r="D14" s="23">
        <v>20000000</v>
      </c>
      <c r="E14" s="23">
        <v>0.02</v>
      </c>
    </row>
    <row r="15" spans="1:6" x14ac:dyDescent="0.35">
      <c r="A15" s="23" t="s">
        <v>322</v>
      </c>
      <c r="B15" s="23">
        <v>11000</v>
      </c>
      <c r="C15" s="23">
        <v>60</v>
      </c>
      <c r="D15" s="23">
        <v>660000</v>
      </c>
      <c r="E15" s="23">
        <v>0.19</v>
      </c>
    </row>
    <row r="19" spans="1:5" x14ac:dyDescent="0.35">
      <c r="A19" s="93" t="s">
        <v>323</v>
      </c>
      <c r="B19" s="93"/>
      <c r="C19" s="93"/>
      <c r="D19" s="93"/>
      <c r="E19" s="93"/>
    </row>
    <row r="20" spans="1:5" x14ac:dyDescent="0.35">
      <c r="A20" s="93"/>
      <c r="B20" s="93"/>
      <c r="C20" s="93"/>
      <c r="D20" s="93"/>
      <c r="E20" s="93"/>
    </row>
    <row r="21" spans="1:5" x14ac:dyDescent="0.35">
      <c r="A21" s="93"/>
      <c r="B21" s="93"/>
      <c r="C21" s="93"/>
      <c r="D21" s="93"/>
      <c r="E21" s="93"/>
    </row>
    <row r="24" spans="1:5" x14ac:dyDescent="0.35">
      <c r="A24">
        <f>3946019/13620000</f>
        <v>0.28972239353891338</v>
      </c>
    </row>
    <row r="26" spans="1:5" x14ac:dyDescent="0.35">
      <c r="A26">
        <f>1946019/13620000</f>
        <v>0.14287951541850219</v>
      </c>
    </row>
  </sheetData>
  <sortState xmlns:xlrd2="http://schemas.microsoft.com/office/spreadsheetml/2017/richdata2" ref="A4:E15">
    <sortCondition ref="A4"/>
  </sortState>
  <mergeCells count="1">
    <mergeCell ref="A19:E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8"/>
  <sheetViews>
    <sheetView workbookViewId="0">
      <selection activeCell="D16" sqref="D16"/>
    </sheetView>
  </sheetViews>
  <sheetFormatPr defaultColWidth="9.1796875" defaultRowHeight="14.5" x14ac:dyDescent="0.35"/>
  <cols>
    <col min="1" max="1" width="17.7265625" style="51" customWidth="1"/>
    <col min="2" max="2" width="27.453125" style="51" bestFit="1" customWidth="1"/>
    <col min="3" max="5" width="17.7265625" style="51" customWidth="1"/>
    <col min="6" max="16384" width="9.1796875" style="51"/>
  </cols>
  <sheetData>
    <row r="1" spans="1:6" x14ac:dyDescent="0.35">
      <c r="A1" s="4" t="s">
        <v>42</v>
      </c>
      <c r="B1" s="8"/>
      <c r="C1" s="8"/>
      <c r="D1" s="8"/>
      <c r="E1" s="8"/>
      <c r="F1" s="8"/>
    </row>
    <row r="2" spans="1:6" x14ac:dyDescent="0.35">
      <c r="A2" s="4" t="s">
        <v>58</v>
      </c>
      <c r="B2" s="4" t="s">
        <v>324</v>
      </c>
      <c r="C2" s="4" t="s">
        <v>325</v>
      </c>
      <c r="D2" s="4" t="s">
        <v>326</v>
      </c>
      <c r="E2" s="4" t="s">
        <v>327</v>
      </c>
      <c r="F2" s="8"/>
    </row>
    <row r="3" spans="1:6" x14ac:dyDescent="0.35">
      <c r="A3" s="59" t="s">
        <v>61</v>
      </c>
      <c r="B3" s="7">
        <v>3946019</v>
      </c>
      <c r="C3" t="s">
        <v>328</v>
      </c>
      <c r="D3" s="60">
        <v>177</v>
      </c>
      <c r="E3" t="s">
        <v>329</v>
      </c>
      <c r="F3"/>
    </row>
    <row r="4" spans="1:6" x14ac:dyDescent="0.35">
      <c r="A4" s="8" t="s">
        <v>330</v>
      </c>
      <c r="B4" s="7">
        <v>91170.529999999984</v>
      </c>
      <c r="C4" s="8" t="s">
        <v>331</v>
      </c>
      <c r="D4" s="60">
        <v>22.42287</v>
      </c>
      <c r="E4" s="8" t="s">
        <v>332</v>
      </c>
      <c r="F4" s="8"/>
    </row>
    <row r="5" spans="1:6" x14ac:dyDescent="0.35">
      <c r="A5" t="s">
        <v>317</v>
      </c>
      <c r="B5" s="7">
        <v>63178.836640395399</v>
      </c>
      <c r="C5" s="8" t="s">
        <v>331</v>
      </c>
      <c r="D5" s="60">
        <v>18.75</v>
      </c>
      <c r="E5" s="8" t="s">
        <v>333</v>
      </c>
      <c r="F5" s="8"/>
    </row>
    <row r="6" spans="1:6" x14ac:dyDescent="0.35">
      <c r="A6" t="s">
        <v>318</v>
      </c>
      <c r="B6" s="7">
        <v>442343.15000000008</v>
      </c>
      <c r="C6" s="8" t="s">
        <v>334</v>
      </c>
      <c r="D6" s="60">
        <v>148.40524500000001</v>
      </c>
      <c r="E6" s="8" t="s">
        <v>329</v>
      </c>
      <c r="F6" s="8"/>
    </row>
    <row r="7" spans="1:6" x14ac:dyDescent="0.35">
      <c r="A7" s="8" t="s">
        <v>71</v>
      </c>
      <c r="B7" s="7">
        <v>9559.1175000000003</v>
      </c>
      <c r="C7" s="8" t="s">
        <v>335</v>
      </c>
      <c r="D7" s="60">
        <v>2.0351219999999999</v>
      </c>
      <c r="E7" s="8" t="s">
        <v>336</v>
      </c>
      <c r="F7" s="8"/>
    </row>
    <row r="8" spans="1:6" x14ac:dyDescent="0.35">
      <c r="A8" s="8" t="s">
        <v>74</v>
      </c>
      <c r="B8" s="7">
        <v>2040.7759999999998</v>
      </c>
      <c r="C8" s="8" t="s">
        <v>337</v>
      </c>
      <c r="D8" s="60">
        <v>0.34081450000000002</v>
      </c>
      <c r="E8" s="8" t="s">
        <v>338</v>
      </c>
      <c r="F8" s="8"/>
    </row>
    <row r="9" spans="1:6" x14ac:dyDescent="0.35">
      <c r="A9" s="8" t="s">
        <v>339</v>
      </c>
      <c r="B9" s="7">
        <v>92442.469999999987</v>
      </c>
      <c r="C9" s="8" t="s">
        <v>340</v>
      </c>
      <c r="D9" s="60">
        <v>18.229184999999998</v>
      </c>
      <c r="E9" s="8" t="s">
        <v>341</v>
      </c>
      <c r="F9" s="8"/>
    </row>
    <row r="10" spans="1:6" x14ac:dyDescent="0.35">
      <c r="A10" s="8" t="s">
        <v>342</v>
      </c>
      <c r="B10" s="7">
        <v>288194.39999999997</v>
      </c>
      <c r="C10" s="8" t="s">
        <v>340</v>
      </c>
      <c r="D10" s="60">
        <v>257.3125</v>
      </c>
      <c r="E10" s="8" t="s">
        <v>343</v>
      </c>
      <c r="F10" s="8"/>
    </row>
    <row r="11" spans="1:6" x14ac:dyDescent="0.35">
      <c r="A11" s="8" t="s">
        <v>84</v>
      </c>
      <c r="B11" s="7">
        <v>65338.364999999998</v>
      </c>
      <c r="C11" s="8" t="s">
        <v>344</v>
      </c>
      <c r="D11" s="60">
        <v>11.556659000000002</v>
      </c>
      <c r="E11" s="8" t="s">
        <v>332</v>
      </c>
      <c r="F11" s="8"/>
    </row>
    <row r="12" spans="1:6" x14ac:dyDescent="0.35">
      <c r="A12" s="8" t="s">
        <v>321</v>
      </c>
      <c r="B12" s="7">
        <v>469677.05</v>
      </c>
      <c r="C12" s="8" t="s">
        <v>345</v>
      </c>
      <c r="D12" s="60">
        <v>102.48068000000001</v>
      </c>
      <c r="E12" s="8" t="s">
        <v>329</v>
      </c>
      <c r="F12" s="8"/>
    </row>
    <row r="13" spans="1:6" x14ac:dyDescent="0.35">
      <c r="A13" t="s">
        <v>290</v>
      </c>
      <c r="B13" s="7">
        <v>123441.98999999999</v>
      </c>
      <c r="C13" s="8" t="s">
        <v>344</v>
      </c>
      <c r="D13" s="60">
        <v>33.01793</v>
      </c>
      <c r="E13" s="8" t="s">
        <v>332</v>
      </c>
      <c r="F13" s="8"/>
    </row>
    <row r="14" spans="1:6" x14ac:dyDescent="0.35">
      <c r="A14" t="s">
        <v>81</v>
      </c>
      <c r="B14" s="7">
        <v>63178.836640395399</v>
      </c>
      <c r="C14" s="8" t="s">
        <v>331</v>
      </c>
      <c r="D14" s="60">
        <v>18.75</v>
      </c>
      <c r="E14" s="8" t="s">
        <v>333</v>
      </c>
      <c r="F14" s="8"/>
    </row>
    <row r="16" spans="1:6" x14ac:dyDescent="0.35">
      <c r="A16" s="8" t="s">
        <v>346</v>
      </c>
      <c r="B16" s="8"/>
      <c r="C16" s="8"/>
      <c r="D16" s="8"/>
      <c r="E16" s="8"/>
      <c r="F16" s="8"/>
    </row>
    <row r="17" spans="1:1" x14ac:dyDescent="0.35">
      <c r="A17" t="s">
        <v>347</v>
      </c>
    </row>
    <row r="18" spans="1:1" x14ac:dyDescent="0.35">
      <c r="A18" t="s">
        <v>348</v>
      </c>
    </row>
  </sheetData>
  <sortState xmlns:xlrd2="http://schemas.microsoft.com/office/spreadsheetml/2017/richdata2" ref="A4:E13">
    <sortCondition ref="A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4"/>
  <sheetViews>
    <sheetView workbookViewId="0"/>
  </sheetViews>
  <sheetFormatPr defaultRowHeight="14.5" x14ac:dyDescent="0.35"/>
  <cols>
    <col min="1" max="2" width="18.26953125" customWidth="1"/>
  </cols>
  <sheetData>
    <row r="1" spans="1:2" x14ac:dyDescent="0.35">
      <c r="A1" s="27" t="s">
        <v>43</v>
      </c>
    </row>
    <row r="2" spans="1:2" x14ac:dyDescent="0.35">
      <c r="A2" s="31" t="s">
        <v>349</v>
      </c>
      <c r="B2" s="31" t="s">
        <v>350</v>
      </c>
    </row>
    <row r="3" spans="1:2" x14ac:dyDescent="0.35">
      <c r="A3" s="25" t="s">
        <v>351</v>
      </c>
      <c r="B3" s="32" t="s">
        <v>352</v>
      </c>
    </row>
    <row r="4" spans="1:2" x14ac:dyDescent="0.35">
      <c r="A4" s="25" t="s">
        <v>353</v>
      </c>
      <c r="B4" s="32" t="s">
        <v>354</v>
      </c>
    </row>
    <row r="5" spans="1:2" x14ac:dyDescent="0.35">
      <c r="A5" s="25" t="s">
        <v>355</v>
      </c>
      <c r="B5" s="32" t="s">
        <v>356</v>
      </c>
    </row>
    <row r="6" spans="1:2" x14ac:dyDescent="0.35">
      <c r="A6" s="25" t="s">
        <v>357</v>
      </c>
      <c r="B6" s="32" t="s">
        <v>358</v>
      </c>
    </row>
    <row r="7" spans="1:2" x14ac:dyDescent="0.35">
      <c r="A7" s="25" t="s">
        <v>359</v>
      </c>
      <c r="B7" s="32" t="s">
        <v>360</v>
      </c>
    </row>
    <row r="8" spans="1:2" x14ac:dyDescent="0.35">
      <c r="A8" s="25" t="s">
        <v>361</v>
      </c>
      <c r="B8" s="32" t="s">
        <v>362</v>
      </c>
    </row>
    <row r="9" spans="1:2" x14ac:dyDescent="0.35">
      <c r="A9" s="25" t="s">
        <v>363</v>
      </c>
      <c r="B9" s="32" t="s">
        <v>364</v>
      </c>
    </row>
    <row r="10" spans="1:2" x14ac:dyDescent="0.35">
      <c r="A10" s="25" t="s">
        <v>365</v>
      </c>
      <c r="B10" s="32" t="s">
        <v>366</v>
      </c>
    </row>
    <row r="11" spans="1:2" x14ac:dyDescent="0.35">
      <c r="A11" s="25" t="s">
        <v>367</v>
      </c>
      <c r="B11" s="32" t="s">
        <v>368</v>
      </c>
    </row>
    <row r="12" spans="1:2" x14ac:dyDescent="0.35">
      <c r="A12" s="25" t="s">
        <v>369</v>
      </c>
      <c r="B12" s="32" t="s">
        <v>370</v>
      </c>
    </row>
    <row r="13" spans="1:2" x14ac:dyDescent="0.35">
      <c r="A13" s="25" t="s">
        <v>371</v>
      </c>
      <c r="B13" s="32" t="s">
        <v>372</v>
      </c>
    </row>
    <row r="14" spans="1:2" x14ac:dyDescent="0.35">
      <c r="A14" s="25" t="s">
        <v>373</v>
      </c>
      <c r="B14" s="32" t="s">
        <v>374</v>
      </c>
    </row>
    <row r="15" spans="1:2" x14ac:dyDescent="0.35">
      <c r="A15" s="25" t="s">
        <v>375</v>
      </c>
      <c r="B15" s="32" t="s">
        <v>376</v>
      </c>
    </row>
    <row r="16" spans="1:2" x14ac:dyDescent="0.35">
      <c r="A16" s="25" t="s">
        <v>377</v>
      </c>
      <c r="B16" s="32" t="s">
        <v>378</v>
      </c>
    </row>
    <row r="17" spans="1:2" x14ac:dyDescent="0.35">
      <c r="A17" s="25" t="s">
        <v>379</v>
      </c>
      <c r="B17" s="32" t="s">
        <v>380</v>
      </c>
    </row>
    <row r="18" spans="1:2" x14ac:dyDescent="0.35">
      <c r="A18" s="25" t="s">
        <v>381</v>
      </c>
      <c r="B18" s="32" t="s">
        <v>382</v>
      </c>
    </row>
    <row r="19" spans="1:2" x14ac:dyDescent="0.35">
      <c r="A19" s="25" t="s">
        <v>383</v>
      </c>
      <c r="B19" s="32" t="s">
        <v>384</v>
      </c>
    </row>
    <row r="20" spans="1:2" x14ac:dyDescent="0.35">
      <c r="A20" s="25" t="s">
        <v>385</v>
      </c>
      <c r="B20" s="32" t="s">
        <v>386</v>
      </c>
    </row>
    <row r="22" spans="1:2" ht="14.25" customHeight="1" x14ac:dyDescent="0.35"/>
    <row r="23" spans="1:2" x14ac:dyDescent="0.35">
      <c r="A23" s="25" t="s">
        <v>387</v>
      </c>
    </row>
    <row r="24" spans="1:2" x14ac:dyDescent="0.35">
      <c r="A24" s="26" t="s">
        <v>388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8963F2FCADAB4695A0433DE4B6A62C" ma:contentTypeVersion="8" ma:contentTypeDescription="Create a new document." ma:contentTypeScope="" ma:versionID="3ec18859c6bf9eca5d9ca36c3e5ca26b">
  <xsd:schema xmlns:xsd="http://www.w3.org/2001/XMLSchema" xmlns:xs="http://www.w3.org/2001/XMLSchema" xmlns:p="http://schemas.microsoft.com/office/2006/metadata/properties" xmlns:ns2="648c7753-0b7e-4661-bf2b-e577339c7a59" xmlns:ns3="fae37861-0f34-4624-a551-cc463a7b43d8" targetNamespace="http://schemas.microsoft.com/office/2006/metadata/properties" ma:root="true" ma:fieldsID="19f845eda8cdb59aa5a9db7463a550f7" ns2:_="" ns3:_="">
    <xsd:import namespace="648c7753-0b7e-4661-bf2b-e577339c7a59"/>
    <xsd:import namespace="fae37861-0f34-4624-a551-cc463a7b43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8c7753-0b7e-4661-bf2b-e577339c7a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e37861-0f34-4624-a551-cc463a7b43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047720-0923-4E0C-8BFC-B961760802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14241B-87B1-4ED7-B70B-0C9A6CD1A0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8c7753-0b7e-4661-bf2b-e577339c7a59"/>
    <ds:schemaRef ds:uri="fae37861-0f34-4624-a551-cc463a7b43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9765AC-4D59-4514-81D1-72017857532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README</vt:lpstr>
      <vt:lpstr>Reference Tables</vt:lpstr>
      <vt:lpstr>Table1</vt:lpstr>
      <vt:lpstr>Table2</vt:lpstr>
      <vt:lpstr>Table3a-b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17</vt:lpstr>
      <vt:lpstr>Table 18 </vt:lpstr>
      <vt:lpstr>Table 19</vt:lpstr>
      <vt:lpstr>Table20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athomson</dc:creator>
  <cp:keywords/>
  <dc:description/>
  <cp:lastModifiedBy>gina</cp:lastModifiedBy>
  <cp:revision/>
  <dcterms:created xsi:type="dcterms:W3CDTF">2017-10-03T13:57:36Z</dcterms:created>
  <dcterms:modified xsi:type="dcterms:W3CDTF">2023-01-26T15:54:18Z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0x010100B58963F2FCADAB4695A0433DE4B6A62C</vt:lpwstr>
  </property>
  <property fmtid="{D5CDD505-2E9C-101B-9397-08002B2CF9AE}" pid="3" name="AuthorIds_UIVersion_14336">
    <vt:lpwstr>17</vt:lpwstr>
  </property>
  <property fmtid="{D5CDD505-2E9C-101B-9397-08002B2CF9AE}" pid="4" name="AuthorIds_UIVersion_14848">
    <vt:lpwstr>17</vt:lpwstr>
  </property>
</Properties>
</file>