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mliebman/Desktop/Marsden.farm/Marsden.2017/"/>
    </mc:Choice>
  </mc:AlternateContent>
  <bookViews>
    <workbookView xWindow="1380" yWindow="460" windowWidth="38480" windowHeight="22720"/>
  </bookViews>
  <sheets>
    <sheet name="2017" sheetId="1" r:id="rId1"/>
    <sheet name="2006-2017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L18" i="2"/>
  <c r="M18" i="2"/>
  <c r="J18" i="2"/>
  <c r="K17" i="2"/>
  <c r="L17" i="2"/>
  <c r="M17" i="2"/>
  <c r="J17" i="2"/>
  <c r="D191" i="2"/>
  <c r="E191" i="2"/>
  <c r="F191" i="2"/>
  <c r="C191" i="2"/>
  <c r="D190" i="2"/>
  <c r="E190" i="2"/>
  <c r="F190" i="2"/>
  <c r="C190" i="2"/>
  <c r="D185" i="2"/>
  <c r="E185" i="2"/>
  <c r="F185" i="2"/>
  <c r="C185" i="2"/>
  <c r="D184" i="2"/>
  <c r="E184" i="2"/>
  <c r="F184" i="2"/>
  <c r="C184" i="2"/>
  <c r="O20" i="1"/>
  <c r="P20" i="1"/>
  <c r="Q20" i="1"/>
  <c r="N20" i="1"/>
  <c r="D176" i="2"/>
  <c r="E176" i="2"/>
  <c r="F176" i="2"/>
  <c r="C176" i="2"/>
  <c r="D169" i="2"/>
  <c r="E169" i="2"/>
  <c r="F169" i="2"/>
  <c r="C169" i="2"/>
  <c r="D160" i="2"/>
  <c r="E160" i="2"/>
  <c r="F160" i="2"/>
  <c r="C160" i="2"/>
  <c r="D153" i="2"/>
  <c r="E153" i="2"/>
  <c r="F153" i="2"/>
  <c r="C153" i="2"/>
  <c r="D128" i="2"/>
  <c r="E128" i="2"/>
  <c r="F128" i="2"/>
  <c r="C128" i="2"/>
  <c r="D121" i="2"/>
  <c r="E121" i="2"/>
  <c r="F121" i="2"/>
  <c r="C121" i="2"/>
  <c r="D112" i="2"/>
  <c r="E112" i="2"/>
  <c r="F112" i="2"/>
  <c r="C112" i="2"/>
  <c r="D105" i="2"/>
  <c r="E105" i="2"/>
  <c r="F105" i="2"/>
  <c r="C105" i="2"/>
  <c r="D96" i="2"/>
  <c r="E96" i="2"/>
  <c r="F96" i="2"/>
  <c r="C96" i="2"/>
  <c r="D89" i="2"/>
  <c r="E89" i="2"/>
  <c r="F89" i="2"/>
  <c r="C89" i="2"/>
  <c r="D80" i="2"/>
  <c r="E80" i="2"/>
  <c r="F80" i="2"/>
  <c r="C80" i="2"/>
  <c r="D73" i="2"/>
  <c r="E73" i="2"/>
  <c r="F73" i="2"/>
  <c r="C73" i="2"/>
  <c r="D64" i="2"/>
  <c r="E64" i="2"/>
  <c r="F64" i="2"/>
  <c r="C64" i="2"/>
  <c r="D57" i="2"/>
  <c r="E57" i="2"/>
  <c r="F57" i="2"/>
  <c r="M10" i="2"/>
  <c r="C57" i="2"/>
  <c r="D48" i="2"/>
  <c r="E48" i="2"/>
  <c r="F48" i="2"/>
  <c r="C48" i="2"/>
  <c r="D41" i="2"/>
  <c r="E41" i="2"/>
  <c r="F41" i="2"/>
  <c r="C41" i="2"/>
  <c r="D32" i="2"/>
  <c r="E32" i="2"/>
  <c r="F32" i="2"/>
  <c r="C32" i="2"/>
  <c r="D16" i="2"/>
  <c r="E16" i="2"/>
  <c r="F16" i="2"/>
  <c r="C16" i="2"/>
  <c r="D25" i="2"/>
  <c r="E25" i="2"/>
  <c r="F25" i="2"/>
  <c r="C25" i="2"/>
  <c r="D9" i="2"/>
  <c r="E9" i="2"/>
  <c r="F9" i="2"/>
  <c r="C9" i="2"/>
  <c r="K10" i="2"/>
  <c r="L10" i="2"/>
  <c r="K9" i="2"/>
  <c r="L9" i="2"/>
  <c r="M9" i="2"/>
  <c r="J9" i="2"/>
  <c r="J10" i="2"/>
  <c r="E175" i="2"/>
  <c r="C175" i="2"/>
  <c r="F174" i="2"/>
  <c r="D174" i="2"/>
  <c r="F173" i="2"/>
  <c r="D173" i="2"/>
  <c r="F172" i="2"/>
  <c r="F175" i="2"/>
  <c r="D172" i="2"/>
  <c r="F171" i="2"/>
  <c r="D171" i="2"/>
  <c r="E168" i="2"/>
  <c r="C168" i="2"/>
  <c r="F167" i="2"/>
  <c r="D167" i="2"/>
  <c r="F166" i="2"/>
  <c r="D166" i="2"/>
  <c r="F165" i="2"/>
  <c r="D165" i="2"/>
  <c r="F164" i="2"/>
  <c r="D164" i="2"/>
  <c r="E159" i="2"/>
  <c r="C159" i="2"/>
  <c r="F158" i="2"/>
  <c r="D158" i="2"/>
  <c r="F157" i="2"/>
  <c r="D157" i="2"/>
  <c r="F156" i="2"/>
  <c r="F159" i="2"/>
  <c r="D156" i="2"/>
  <c r="F155" i="2"/>
  <c r="D155" i="2"/>
  <c r="E152" i="2"/>
  <c r="C152" i="2"/>
  <c r="F151" i="2"/>
  <c r="D151" i="2"/>
  <c r="F150" i="2"/>
  <c r="D150" i="2"/>
  <c r="F149" i="2"/>
  <c r="F152" i="2"/>
  <c r="D149" i="2"/>
  <c r="F148" i="2"/>
  <c r="D148" i="2"/>
  <c r="E127" i="2"/>
  <c r="C127" i="2"/>
  <c r="F126" i="2"/>
  <c r="D126" i="2"/>
  <c r="F125" i="2"/>
  <c r="D125" i="2"/>
  <c r="F124" i="2"/>
  <c r="D124" i="2"/>
  <c r="F123" i="2"/>
  <c r="D123" i="2"/>
  <c r="E120" i="2"/>
  <c r="C120" i="2"/>
  <c r="F119" i="2"/>
  <c r="D119" i="2"/>
  <c r="F118" i="2"/>
  <c r="D118" i="2"/>
  <c r="F117" i="2"/>
  <c r="D117" i="2"/>
  <c r="F116" i="2"/>
  <c r="D116" i="2"/>
  <c r="E111" i="2"/>
  <c r="C111" i="2"/>
  <c r="F110" i="2"/>
  <c r="D110" i="2"/>
  <c r="F109" i="2"/>
  <c r="D109" i="2"/>
  <c r="F108" i="2"/>
  <c r="F111" i="2"/>
  <c r="D108" i="2"/>
  <c r="F107" i="2"/>
  <c r="D107" i="2"/>
  <c r="E104" i="2"/>
  <c r="C104" i="2"/>
  <c r="F103" i="2"/>
  <c r="D103" i="2"/>
  <c r="F102" i="2"/>
  <c r="D102" i="2"/>
  <c r="F101" i="2"/>
  <c r="F104" i="2"/>
  <c r="D101" i="2"/>
  <c r="F100" i="2"/>
  <c r="D100" i="2"/>
  <c r="E95" i="2"/>
  <c r="C95" i="2"/>
  <c r="F94" i="2"/>
  <c r="D94" i="2"/>
  <c r="F93" i="2"/>
  <c r="D93" i="2"/>
  <c r="F92" i="2"/>
  <c r="F95" i="2"/>
  <c r="D92" i="2"/>
  <c r="F91" i="2"/>
  <c r="D91" i="2"/>
  <c r="E88" i="2"/>
  <c r="C88" i="2"/>
  <c r="F87" i="2"/>
  <c r="D87" i="2"/>
  <c r="F86" i="2"/>
  <c r="D86" i="2"/>
  <c r="F85" i="2"/>
  <c r="F88" i="2"/>
  <c r="D85" i="2"/>
  <c r="F84" i="2"/>
  <c r="D84" i="2"/>
  <c r="E79" i="2"/>
  <c r="C79" i="2"/>
  <c r="F78" i="2"/>
  <c r="D78" i="2"/>
  <c r="F77" i="2"/>
  <c r="D77" i="2"/>
  <c r="F76" i="2"/>
  <c r="D76" i="2"/>
  <c r="F75" i="2"/>
  <c r="D75" i="2"/>
  <c r="E72" i="2"/>
  <c r="C72" i="2"/>
  <c r="F71" i="2"/>
  <c r="D71" i="2"/>
  <c r="F70" i="2"/>
  <c r="D70" i="2"/>
  <c r="F69" i="2"/>
  <c r="F72" i="2"/>
  <c r="D69" i="2"/>
  <c r="F68" i="2"/>
  <c r="D68" i="2"/>
  <c r="E63" i="2"/>
  <c r="C63" i="2"/>
  <c r="F62" i="2"/>
  <c r="D62" i="2"/>
  <c r="F61" i="2"/>
  <c r="D61" i="2"/>
  <c r="F60" i="2"/>
  <c r="F63" i="2"/>
  <c r="D60" i="2"/>
  <c r="F59" i="2"/>
  <c r="D59" i="2"/>
  <c r="E56" i="2"/>
  <c r="C56" i="2"/>
  <c r="F55" i="2"/>
  <c r="D55" i="2"/>
  <c r="F54" i="2"/>
  <c r="D54" i="2"/>
  <c r="F53" i="2"/>
  <c r="F56" i="2"/>
  <c r="D53" i="2"/>
  <c r="F52" i="2"/>
  <c r="D52" i="2"/>
  <c r="E47" i="2"/>
  <c r="C47" i="2"/>
  <c r="F46" i="2"/>
  <c r="D46" i="2"/>
  <c r="F45" i="2"/>
  <c r="D45" i="2"/>
  <c r="F44" i="2"/>
  <c r="F47" i="2"/>
  <c r="D44" i="2"/>
  <c r="F43" i="2"/>
  <c r="D43" i="2"/>
  <c r="E40" i="2"/>
  <c r="C40" i="2"/>
  <c r="F39" i="2"/>
  <c r="D39" i="2"/>
  <c r="F38" i="2"/>
  <c r="D38" i="2"/>
  <c r="F37" i="2"/>
  <c r="F40" i="2"/>
  <c r="D37" i="2"/>
  <c r="F36" i="2"/>
  <c r="D36" i="2"/>
  <c r="F30" i="2"/>
  <c r="D30" i="2"/>
  <c r="F29" i="2"/>
  <c r="D29" i="2"/>
  <c r="F28" i="2"/>
  <c r="D28" i="2"/>
  <c r="F27" i="2"/>
  <c r="D27" i="2"/>
  <c r="E24" i="2"/>
  <c r="C24" i="2"/>
  <c r="F23" i="2"/>
  <c r="D23" i="2"/>
  <c r="F22" i="2"/>
  <c r="D22" i="2"/>
  <c r="F21" i="2"/>
  <c r="F24" i="2"/>
  <c r="D21" i="2"/>
  <c r="F20" i="2"/>
  <c r="D20" i="2"/>
  <c r="F15" i="2"/>
  <c r="E15" i="2"/>
  <c r="D15" i="2"/>
  <c r="C15" i="2"/>
  <c r="F8" i="2"/>
  <c r="E8" i="2"/>
  <c r="D8" i="2"/>
  <c r="C8" i="2"/>
  <c r="O14" i="1"/>
  <c r="P14" i="1"/>
  <c r="Q14" i="1"/>
  <c r="N14" i="1"/>
  <c r="O19" i="1"/>
  <c r="P19" i="1"/>
  <c r="Q19" i="1"/>
  <c r="N19" i="1"/>
  <c r="O13" i="1"/>
  <c r="P13" i="1"/>
  <c r="Q13" i="1"/>
  <c r="N13" i="1"/>
  <c r="Q16" i="1"/>
  <c r="Q17" i="1"/>
  <c r="Q18" i="1"/>
  <c r="Q15" i="1"/>
  <c r="Q10" i="1"/>
  <c r="Q11" i="1"/>
  <c r="Q12" i="1"/>
  <c r="Q9" i="1"/>
  <c r="O16" i="1"/>
  <c r="O17" i="1"/>
  <c r="O18" i="1"/>
  <c r="O15" i="1"/>
  <c r="O12" i="1"/>
  <c r="O10" i="1"/>
  <c r="O11" i="1"/>
  <c r="O9" i="1"/>
  <c r="P18" i="1"/>
  <c r="P17" i="1"/>
  <c r="P16" i="1"/>
  <c r="P15" i="1"/>
  <c r="P12" i="1"/>
  <c r="P11" i="1"/>
  <c r="P10" i="1"/>
  <c r="P9" i="1"/>
  <c r="N18" i="1"/>
  <c r="N17" i="1"/>
  <c r="N16" i="1"/>
  <c r="N15" i="1"/>
  <c r="N12" i="1"/>
  <c r="N11" i="1"/>
  <c r="N10" i="1"/>
  <c r="N9" i="1"/>
  <c r="F79" i="2"/>
  <c r="F120" i="2"/>
  <c r="F127" i="2"/>
  <c r="F168" i="2"/>
  <c r="D24" i="2"/>
  <c r="D40" i="2"/>
  <c r="D47" i="2"/>
  <c r="D56" i="2"/>
  <c r="D63" i="2"/>
  <c r="D72" i="2"/>
  <c r="D79" i="2"/>
  <c r="D88" i="2"/>
  <c r="D95" i="2"/>
  <c r="D104" i="2"/>
  <c r="D111" i="2"/>
  <c r="D120" i="2"/>
  <c r="D127" i="2"/>
  <c r="D152" i="2"/>
  <c r="D159" i="2"/>
  <c r="D168" i="2"/>
  <c r="D175" i="2"/>
  <c r="G138" i="1"/>
  <c r="G139" i="1"/>
  <c r="G140" i="1"/>
  <c r="F138" i="1"/>
  <c r="F139" i="1"/>
  <c r="F140" i="1"/>
  <c r="G121" i="1"/>
  <c r="G122" i="1"/>
  <c r="G123" i="1"/>
  <c r="F121" i="1"/>
  <c r="F122" i="1"/>
  <c r="F123" i="1"/>
  <c r="G104" i="1"/>
  <c r="G105" i="1"/>
  <c r="G106" i="1"/>
  <c r="F104" i="1"/>
  <c r="F105" i="1"/>
  <c r="F106" i="1"/>
  <c r="G87" i="1"/>
  <c r="G88" i="1"/>
  <c r="G89" i="1"/>
  <c r="F87" i="1"/>
  <c r="F88" i="1"/>
  <c r="F89" i="1"/>
  <c r="G70" i="1"/>
  <c r="G71" i="1"/>
  <c r="G72" i="1"/>
  <c r="F70" i="1"/>
  <c r="F71" i="1"/>
  <c r="F72" i="1"/>
  <c r="G53" i="1"/>
  <c r="G54" i="1"/>
  <c r="G55" i="1"/>
  <c r="F53" i="1"/>
  <c r="F54" i="1"/>
  <c r="F55" i="1"/>
  <c r="G36" i="1"/>
  <c r="G37" i="1"/>
  <c r="G38" i="1"/>
  <c r="F36" i="1"/>
  <c r="F37" i="1"/>
  <c r="F38" i="1"/>
  <c r="G19" i="1"/>
  <c r="G20" i="1"/>
  <c r="G21" i="1"/>
  <c r="F19" i="1"/>
  <c r="F20" i="1"/>
  <c r="F21" i="1"/>
</calcChain>
</file>

<file path=xl/sharedStrings.xml><?xml version="1.0" encoding="utf-8"?>
<sst xmlns="http://schemas.openxmlformats.org/spreadsheetml/2006/main" count="448" uniqueCount="39">
  <si>
    <t>16" x 12" area used for each replicate count</t>
  </si>
  <si>
    <t>Marsden 2017 Oat-Legume Stand Counts</t>
  </si>
  <si>
    <r>
      <t>0.12m</t>
    </r>
    <r>
      <rPr>
        <b/>
        <vertAlign val="superscript"/>
        <sz val="10"/>
        <rFont val="Arial"/>
        <family val="2"/>
      </rPr>
      <t>2</t>
    </r>
  </si>
  <si>
    <t>Date</t>
  </si>
  <si>
    <t>Plot</t>
  </si>
  <si>
    <t>Plot Side</t>
  </si>
  <si>
    <t>Herbicide Regime</t>
  </si>
  <si>
    <t>Rep.</t>
  </si>
  <si>
    <t xml:space="preserve">Oats </t>
  </si>
  <si>
    <t>Legume</t>
  </si>
  <si>
    <t>Low</t>
  </si>
  <si>
    <t>E</t>
  </si>
  <si>
    <t>(O3)</t>
  </si>
  <si>
    <t>Conv.</t>
  </si>
  <si>
    <t>W</t>
  </si>
  <si>
    <t>Means:</t>
  </si>
  <si>
    <r>
      <t>Plants/m</t>
    </r>
    <r>
      <rPr>
        <b/>
        <vertAlign val="superscript"/>
        <sz val="10"/>
        <rFont val="Arial"/>
        <family val="2"/>
      </rPr>
      <t>2</t>
    </r>
  </si>
  <si>
    <t>Plants/hectare</t>
  </si>
  <si>
    <t>(O4)</t>
  </si>
  <si>
    <t>Treatment</t>
  </si>
  <si>
    <t>Rotation</t>
  </si>
  <si>
    <t>Oats</t>
  </si>
  <si>
    <t>Legumes</t>
  </si>
  <si>
    <r>
      <t>plants/m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</si>
  <si>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plants/ft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</si>
  <si>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Oat + Red Clover </t>
  </si>
  <si>
    <t>O3</t>
  </si>
  <si>
    <t>Means</t>
  </si>
  <si>
    <t>Standard Error</t>
  </si>
  <si>
    <t>Oat + Alfalfa</t>
  </si>
  <si>
    <t>O4</t>
  </si>
  <si>
    <t>Hist. Mean</t>
  </si>
  <si>
    <t>Hist. Std Error</t>
  </si>
  <si>
    <t>1- Data unavailable for 2014</t>
  </si>
  <si>
    <r>
      <t>Historical Averages 2006-2017</t>
    </r>
    <r>
      <rPr>
        <vertAlign val="superscript"/>
        <sz val="11"/>
        <color theme="1"/>
        <rFont val="Calibri"/>
        <family val="2"/>
        <scheme val="minor"/>
      </rPr>
      <t>1</t>
    </r>
  </si>
  <si>
    <t>plants/m2</t>
  </si>
  <si>
    <t>plants/ft2</t>
  </si>
  <si>
    <t>2017 Averages</t>
  </si>
  <si>
    <t>Historical Averages 2006-2017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</si>
</sst>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2" borderId="12" xfId="0" applyFill="1" applyBorder="1"/>
    <xf numFmtId="0" fontId="4" fillId="0" borderId="19" xfId="0" applyFont="1" applyFill="1" applyBorder="1" applyAlignment="1">
      <alignment horizontal="center"/>
    </xf>
    <xf numFmtId="0" fontId="4" fillId="3" borderId="19" xfId="0" applyFont="1" applyFill="1" applyBorder="1"/>
    <xf numFmtId="1" fontId="0" fillId="0" borderId="13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9" xfId="0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2" borderId="26" xfId="0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0" fontId="0" fillId="2" borderId="19" xfId="0" applyFill="1" applyBorder="1"/>
    <xf numFmtId="0" fontId="0" fillId="0" borderId="16" xfId="0" applyBorder="1"/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0"/>
  <sheetViews>
    <sheetView tabSelected="1" topLeftCell="A4" workbookViewId="0">
      <selection activeCell="M46" sqref="M46"/>
    </sheetView>
  </sheetViews>
  <sheetFormatPr baseColWidth="10" defaultColWidth="8.83203125" defaultRowHeight="15" x14ac:dyDescent="0.2"/>
  <cols>
    <col min="1" max="1" width="16.1640625" customWidth="1"/>
    <col min="4" max="4" width="15.33203125" bestFit="1" customWidth="1"/>
    <col min="11" max="11" width="27" bestFit="1" customWidth="1"/>
    <col min="12" max="12" width="15.1640625" bestFit="1" customWidth="1"/>
    <col min="13" max="14" width="13.33203125" bestFit="1" customWidth="1"/>
  </cols>
  <sheetData>
    <row r="2" spans="1:17" ht="19" x14ac:dyDescent="0.25">
      <c r="A2" s="1" t="s">
        <v>1</v>
      </c>
    </row>
    <row r="3" spans="1:17" x14ac:dyDescent="0.2">
      <c r="A3" t="s">
        <v>0</v>
      </c>
    </row>
    <row r="5" spans="1:17" x14ac:dyDescent="0.2">
      <c r="K5" s="55" t="s">
        <v>37</v>
      </c>
    </row>
    <row r="7" spans="1:17" ht="17" thickBot="1" x14ac:dyDescent="0.25">
      <c r="F7" s="2" t="s">
        <v>2</v>
      </c>
      <c r="G7" s="2" t="s">
        <v>2</v>
      </c>
      <c r="N7" s="60" t="s">
        <v>21</v>
      </c>
      <c r="O7" s="60"/>
      <c r="P7" s="60" t="s">
        <v>22</v>
      </c>
      <c r="Q7" s="60"/>
    </row>
    <row r="8" spans="1:17" ht="18" thickBot="1" x14ac:dyDescent="0.25">
      <c r="A8" s="3" t="s">
        <v>3</v>
      </c>
      <c r="B8" s="3" t="s">
        <v>4</v>
      </c>
      <c r="C8" s="4" t="s">
        <v>5</v>
      </c>
      <c r="D8" s="3" t="s">
        <v>6</v>
      </c>
      <c r="E8" s="5" t="s">
        <v>7</v>
      </c>
      <c r="F8" s="3" t="s">
        <v>8</v>
      </c>
      <c r="G8" s="3" t="s">
        <v>9</v>
      </c>
      <c r="K8" s="15" t="s">
        <v>4</v>
      </c>
      <c r="L8" s="15" t="s">
        <v>19</v>
      </c>
      <c r="M8" s="25" t="s">
        <v>20</v>
      </c>
      <c r="N8" s="9" t="s">
        <v>23</v>
      </c>
      <c r="O8" s="11" t="s">
        <v>24</v>
      </c>
      <c r="P8" s="9" t="s">
        <v>23</v>
      </c>
      <c r="Q8" s="11" t="s">
        <v>24</v>
      </c>
    </row>
    <row r="9" spans="1:17" x14ac:dyDescent="0.2">
      <c r="A9" s="6"/>
      <c r="B9" s="7"/>
      <c r="C9" s="8"/>
      <c r="D9" s="56" t="s">
        <v>10</v>
      </c>
      <c r="E9" s="9">
        <v>1</v>
      </c>
      <c r="F9" s="10">
        <v>42</v>
      </c>
      <c r="G9" s="11">
        <v>24</v>
      </c>
      <c r="K9" s="15">
        <v>15</v>
      </c>
      <c r="L9" s="15" t="s">
        <v>25</v>
      </c>
      <c r="M9" s="25" t="s">
        <v>26</v>
      </c>
      <c r="N9" s="26">
        <f>F20</f>
        <v>273.33223999999996</v>
      </c>
      <c r="O9" s="40">
        <f>N9/10.76</f>
        <v>25.402624535315983</v>
      </c>
      <c r="P9" s="40">
        <f>G20</f>
        <v>180.83260999999999</v>
      </c>
      <c r="Q9" s="27">
        <f>P9/10.76</f>
        <v>16.806004646840147</v>
      </c>
    </row>
    <row r="10" spans="1:17" x14ac:dyDescent="0.2">
      <c r="A10" s="12"/>
      <c r="B10" s="12"/>
      <c r="C10" s="13"/>
      <c r="D10" s="57"/>
      <c r="E10" s="14">
        <v>2</v>
      </c>
      <c r="F10" s="15">
        <v>31</v>
      </c>
      <c r="G10" s="16">
        <v>14</v>
      </c>
      <c r="K10" s="15">
        <v>26</v>
      </c>
      <c r="L10" s="15" t="s">
        <v>25</v>
      </c>
      <c r="M10" s="25" t="s">
        <v>26</v>
      </c>
      <c r="N10" s="26">
        <f>+F71</f>
        <v>262.49894999999998</v>
      </c>
      <c r="O10" s="40">
        <f t="shared" ref="O10:O11" si="0">N10/10.76</f>
        <v>24.395813197026023</v>
      </c>
      <c r="P10" s="40">
        <f>G71</f>
        <v>173.33264</v>
      </c>
      <c r="Q10" s="27">
        <f t="shared" ref="Q10:Q12" si="1">P10/10.76</f>
        <v>16.108981412639405</v>
      </c>
    </row>
    <row r="11" spans="1:17" x14ac:dyDescent="0.2">
      <c r="A11" s="12"/>
      <c r="B11" s="12"/>
      <c r="C11" s="13" t="s">
        <v>11</v>
      </c>
      <c r="D11" s="57"/>
      <c r="E11" s="14">
        <v>3</v>
      </c>
      <c r="F11" s="15">
        <v>39</v>
      </c>
      <c r="G11" s="16">
        <v>13</v>
      </c>
      <c r="K11" s="15">
        <v>36</v>
      </c>
      <c r="L11" s="15" t="s">
        <v>25</v>
      </c>
      <c r="M11" s="25" t="s">
        <v>26</v>
      </c>
      <c r="N11" s="26">
        <f>F105</f>
        <v>300.83213000000001</v>
      </c>
      <c r="O11" s="40">
        <f t="shared" si="0"/>
        <v>27.958376394052046</v>
      </c>
      <c r="P11" s="40">
        <f>G105</f>
        <v>246.66568000000001</v>
      </c>
      <c r="Q11" s="27">
        <f t="shared" si="1"/>
        <v>22.924319702602233</v>
      </c>
    </row>
    <row r="12" spans="1:17" ht="16" thickBot="1" x14ac:dyDescent="0.25">
      <c r="A12" s="12"/>
      <c r="B12" s="12">
        <v>12</v>
      </c>
      <c r="C12" s="13"/>
      <c r="D12" s="57"/>
      <c r="E12" s="14">
        <v>4</v>
      </c>
      <c r="F12" s="15">
        <v>21</v>
      </c>
      <c r="G12" s="16">
        <v>28</v>
      </c>
      <c r="K12" s="15">
        <v>47</v>
      </c>
      <c r="L12" s="15" t="s">
        <v>25</v>
      </c>
      <c r="M12" s="25" t="s">
        <v>26</v>
      </c>
      <c r="N12" s="28">
        <f>F139</f>
        <v>239.99903999999998</v>
      </c>
      <c r="O12" s="40">
        <f>N12/10.76</f>
        <v>22.304743494423789</v>
      </c>
      <c r="P12" s="41">
        <f>G139</f>
        <v>262.49894999999998</v>
      </c>
      <c r="Q12" s="27">
        <f t="shared" si="1"/>
        <v>24.395813197026023</v>
      </c>
    </row>
    <row r="13" spans="1:17" ht="16" thickBot="1" x14ac:dyDescent="0.25">
      <c r="A13" s="17">
        <v>42867</v>
      </c>
      <c r="B13" s="12" t="s">
        <v>18</v>
      </c>
      <c r="C13" s="18"/>
      <c r="D13" s="58"/>
      <c r="E13" s="19">
        <v>5</v>
      </c>
      <c r="F13" s="20">
        <v>32</v>
      </c>
      <c r="G13" s="21">
        <v>29</v>
      </c>
      <c r="K13" s="29"/>
      <c r="L13" s="29"/>
      <c r="M13" s="30" t="s">
        <v>27</v>
      </c>
      <c r="N13" s="31">
        <f>AVERAGE(N9:N12)</f>
        <v>269.16558999999995</v>
      </c>
      <c r="O13" s="31">
        <f t="shared" ref="O13:Q13" si="2">AVERAGE(O9:O12)</f>
        <v>25.015389405204463</v>
      </c>
      <c r="P13" s="31">
        <f t="shared" si="2"/>
        <v>215.83247</v>
      </c>
      <c r="Q13" s="31">
        <f t="shared" si="2"/>
        <v>20.058779739776952</v>
      </c>
    </row>
    <row r="14" spans="1:17" ht="16" thickBot="1" x14ac:dyDescent="0.25">
      <c r="A14" s="12"/>
      <c r="B14" s="12"/>
      <c r="C14" s="8"/>
      <c r="D14" s="57" t="s">
        <v>13</v>
      </c>
      <c r="E14" s="9">
        <v>1</v>
      </c>
      <c r="F14" s="10">
        <v>32</v>
      </c>
      <c r="G14" s="11">
        <v>21</v>
      </c>
      <c r="K14" s="29"/>
      <c r="L14" s="29"/>
      <c r="M14" s="33" t="s">
        <v>28</v>
      </c>
      <c r="N14" s="34">
        <f>STDEV(N9:N12)/4</f>
        <v>6.3167476725009264</v>
      </c>
      <c r="O14" s="34">
        <f t="shared" ref="O14:Q14" si="3">STDEV(O9:O12)/4</f>
        <v>0.58705833387555073</v>
      </c>
      <c r="P14" s="34">
        <f t="shared" si="3"/>
        <v>11.328129575440897</v>
      </c>
      <c r="Q14" s="34">
        <f t="shared" si="3"/>
        <v>1.0528001464164414</v>
      </c>
    </row>
    <row r="15" spans="1:17" x14ac:dyDescent="0.2">
      <c r="A15" s="12"/>
      <c r="B15" s="12"/>
      <c r="C15" s="13"/>
      <c r="D15" s="57"/>
      <c r="E15" s="14">
        <v>2</v>
      </c>
      <c r="F15" s="15">
        <v>30</v>
      </c>
      <c r="G15" s="16">
        <v>26</v>
      </c>
      <c r="K15" s="15">
        <v>12</v>
      </c>
      <c r="L15" s="15" t="s">
        <v>29</v>
      </c>
      <c r="M15" s="25" t="s">
        <v>30</v>
      </c>
      <c r="N15" s="35">
        <f>F20</f>
        <v>273.33223999999996</v>
      </c>
      <c r="O15" s="42">
        <f>N15/10.76</f>
        <v>25.402624535315983</v>
      </c>
      <c r="P15" s="35">
        <f>G20</f>
        <v>180.83260999999999</v>
      </c>
      <c r="Q15" s="36">
        <f>P15/10.76</f>
        <v>16.806004646840147</v>
      </c>
    </row>
    <row r="16" spans="1:17" x14ac:dyDescent="0.2">
      <c r="A16" s="12"/>
      <c r="B16" s="12"/>
      <c r="C16" s="13" t="s">
        <v>14</v>
      </c>
      <c r="D16" s="57"/>
      <c r="E16" s="14">
        <v>3</v>
      </c>
      <c r="F16" s="15">
        <v>37</v>
      </c>
      <c r="G16" s="16">
        <v>23</v>
      </c>
      <c r="K16" s="15">
        <v>21</v>
      </c>
      <c r="L16" s="15" t="s">
        <v>29</v>
      </c>
      <c r="M16" s="25" t="s">
        <v>30</v>
      </c>
      <c r="N16" s="26">
        <f>F54</f>
        <v>286.66551999999996</v>
      </c>
      <c r="O16" s="42">
        <f t="shared" ref="O16:O18" si="4">N16/10.76</f>
        <v>26.64177695167286</v>
      </c>
      <c r="P16" s="26">
        <f>G54</f>
        <v>75.833029999999994</v>
      </c>
      <c r="Q16" s="36">
        <f t="shared" ref="Q16:Q18" si="5">P16/10.76</f>
        <v>7.0476793680297396</v>
      </c>
    </row>
    <row r="17" spans="1:17" x14ac:dyDescent="0.2">
      <c r="A17" s="12"/>
      <c r="B17" s="12"/>
      <c r="C17" s="13"/>
      <c r="D17" s="57"/>
      <c r="E17" s="14">
        <v>4</v>
      </c>
      <c r="F17" s="15">
        <v>32</v>
      </c>
      <c r="G17" s="16">
        <v>21</v>
      </c>
      <c r="K17" s="15">
        <v>31</v>
      </c>
      <c r="L17" s="15" t="s">
        <v>29</v>
      </c>
      <c r="M17" s="25" t="s">
        <v>30</v>
      </c>
      <c r="N17" s="26">
        <f>F88</f>
        <v>266.66559999999998</v>
      </c>
      <c r="O17" s="42">
        <f t="shared" si="4"/>
        <v>24.783048327137546</v>
      </c>
      <c r="P17" s="26">
        <f>G88</f>
        <v>184.16593</v>
      </c>
      <c r="Q17" s="36">
        <f t="shared" si="5"/>
        <v>17.115792750929369</v>
      </c>
    </row>
    <row r="18" spans="1:17" ht="16" thickBot="1" x14ac:dyDescent="0.25">
      <c r="A18" s="22"/>
      <c r="B18" s="22"/>
      <c r="C18" s="18"/>
      <c r="D18" s="58"/>
      <c r="E18" s="19">
        <v>5</v>
      </c>
      <c r="F18" s="20">
        <v>32</v>
      </c>
      <c r="G18" s="21">
        <v>18</v>
      </c>
      <c r="K18" s="15">
        <v>43</v>
      </c>
      <c r="L18" s="15" t="s">
        <v>29</v>
      </c>
      <c r="M18" s="25" t="s">
        <v>30</v>
      </c>
      <c r="N18" s="28">
        <f>F122</f>
        <v>276.66556000000003</v>
      </c>
      <c r="O18" s="42">
        <f t="shared" si="4"/>
        <v>25.712412639405208</v>
      </c>
      <c r="P18" s="28">
        <f>G122</f>
        <v>174.99929999999998</v>
      </c>
      <c r="Q18" s="36">
        <f t="shared" si="5"/>
        <v>16.263875464684013</v>
      </c>
    </row>
    <row r="19" spans="1:17" x14ac:dyDescent="0.2">
      <c r="E19" s="2" t="s">
        <v>15</v>
      </c>
      <c r="F19" s="23">
        <f>SUM(F9:F18)/10</f>
        <v>32.799999999999997</v>
      </c>
      <c r="G19" s="23">
        <f>SUM(G9:G18)/10</f>
        <v>21.7</v>
      </c>
      <c r="K19" s="37"/>
      <c r="L19" s="37"/>
      <c r="M19" s="38" t="s">
        <v>27</v>
      </c>
      <c r="N19" s="31">
        <f>AVERAGE(N15:N18)</f>
        <v>275.83222999999998</v>
      </c>
      <c r="O19" s="31">
        <f t="shared" ref="O19:Q19" si="6">AVERAGE(O15:O18)</f>
        <v>25.634965613382903</v>
      </c>
      <c r="P19" s="31">
        <f t="shared" si="6"/>
        <v>153.9577175</v>
      </c>
      <c r="Q19" s="31">
        <f t="shared" si="6"/>
        <v>14.308338057620817</v>
      </c>
    </row>
    <row r="20" spans="1:17" ht="17" thickBot="1" x14ac:dyDescent="0.25">
      <c r="E20" s="2" t="s">
        <v>16</v>
      </c>
      <c r="F20" s="24">
        <f>F19*8.3333</f>
        <v>273.33223999999996</v>
      </c>
      <c r="G20" s="24">
        <f>G19*8.3333</f>
        <v>180.83260999999999</v>
      </c>
      <c r="K20" s="37"/>
      <c r="L20" s="37"/>
      <c r="M20" s="39" t="s">
        <v>28</v>
      </c>
      <c r="N20" s="34">
        <f>STDEV(N15:N18)/4</f>
        <v>2.0833249999999981</v>
      </c>
      <c r="O20" s="34">
        <f t="shared" ref="O20:Q20" si="7">STDEV(O15:O18)/4</f>
        <v>0.19361756505576189</v>
      </c>
      <c r="P20" s="34">
        <f t="shared" si="7"/>
        <v>13.055180118450323</v>
      </c>
      <c r="Q20" s="34">
        <f t="shared" si="7"/>
        <v>1.2133067024582083</v>
      </c>
    </row>
    <row r="21" spans="1:17" x14ac:dyDescent="0.2">
      <c r="E21" s="2" t="s">
        <v>17</v>
      </c>
      <c r="F21" s="23">
        <f>F20*10000</f>
        <v>2733322.3999999994</v>
      </c>
      <c r="G21" s="23">
        <f>G20*10000</f>
        <v>1808326.0999999999</v>
      </c>
    </row>
    <row r="24" spans="1:17" ht="16" x14ac:dyDescent="0.2">
      <c r="F24" s="2" t="s">
        <v>2</v>
      </c>
      <c r="G24" s="2" t="s">
        <v>2</v>
      </c>
      <c r="K24" t="s">
        <v>38</v>
      </c>
    </row>
    <row r="25" spans="1:17" ht="16" thickBot="1" x14ac:dyDescent="0.25">
      <c r="A25" s="3" t="s">
        <v>3</v>
      </c>
      <c r="B25" s="3" t="s">
        <v>4</v>
      </c>
      <c r="C25" s="3" t="s">
        <v>5</v>
      </c>
      <c r="D25" s="3" t="s">
        <v>6</v>
      </c>
      <c r="E25" s="3" t="s">
        <v>7</v>
      </c>
      <c r="F25" s="3" t="s">
        <v>8</v>
      </c>
      <c r="G25" s="3" t="s">
        <v>9</v>
      </c>
    </row>
    <row r="26" spans="1:17" x14ac:dyDescent="0.2">
      <c r="A26" s="6"/>
      <c r="B26" s="7"/>
      <c r="C26" s="7"/>
      <c r="D26" s="56" t="s">
        <v>10</v>
      </c>
      <c r="E26" s="9">
        <v>1</v>
      </c>
      <c r="F26" s="10">
        <v>26</v>
      </c>
      <c r="G26" s="11">
        <v>30</v>
      </c>
    </row>
    <row r="27" spans="1:17" x14ac:dyDescent="0.2">
      <c r="A27" s="12"/>
      <c r="B27" s="12"/>
      <c r="C27" s="12"/>
      <c r="D27" s="57"/>
      <c r="E27" s="14">
        <v>2</v>
      </c>
      <c r="F27" s="15">
        <v>40</v>
      </c>
      <c r="G27" s="16">
        <v>24</v>
      </c>
      <c r="K27" t="s">
        <v>26</v>
      </c>
    </row>
    <row r="28" spans="1:17" x14ac:dyDescent="0.2">
      <c r="A28" s="12"/>
      <c r="B28" s="12"/>
      <c r="C28" s="12" t="s">
        <v>11</v>
      </c>
      <c r="D28" s="57"/>
      <c r="E28" s="14">
        <v>3</v>
      </c>
      <c r="F28" s="15">
        <v>37</v>
      </c>
      <c r="G28" s="16">
        <v>46</v>
      </c>
      <c r="K28" s="54"/>
      <c r="L28" s="61" t="s">
        <v>21</v>
      </c>
      <c r="M28" s="62"/>
      <c r="N28" s="61" t="s">
        <v>22</v>
      </c>
      <c r="O28" s="62"/>
    </row>
    <row r="29" spans="1:17" x14ac:dyDescent="0.2">
      <c r="A29" s="12"/>
      <c r="B29" s="12"/>
      <c r="C29" s="12"/>
      <c r="D29" s="57"/>
      <c r="E29" s="14">
        <v>4</v>
      </c>
      <c r="F29" s="15">
        <v>35</v>
      </c>
      <c r="G29" s="16">
        <v>13</v>
      </c>
      <c r="K29" s="54"/>
      <c r="L29" s="52" t="s">
        <v>35</v>
      </c>
      <c r="M29" s="52" t="s">
        <v>36</v>
      </c>
      <c r="N29" s="52" t="s">
        <v>35</v>
      </c>
      <c r="O29" s="52" t="s">
        <v>36</v>
      </c>
    </row>
    <row r="30" spans="1:17" ht="16" thickBot="1" x14ac:dyDescent="0.25">
      <c r="A30" s="17">
        <v>42867</v>
      </c>
      <c r="B30" s="12">
        <v>15</v>
      </c>
      <c r="C30" s="22"/>
      <c r="D30" s="58"/>
      <c r="E30" s="19">
        <v>5</v>
      </c>
      <c r="F30" s="20">
        <v>34</v>
      </c>
      <c r="G30" s="21">
        <v>25</v>
      </c>
      <c r="K30" s="52" t="s">
        <v>31</v>
      </c>
      <c r="L30" s="43">
        <v>239.682417542211</v>
      </c>
      <c r="M30" s="43">
        <v>22.275317615447118</v>
      </c>
      <c r="N30" s="43">
        <v>216.40967614880475</v>
      </c>
      <c r="O30" s="43">
        <v>20.112423433903789</v>
      </c>
    </row>
    <row r="31" spans="1:17" x14ac:dyDescent="0.2">
      <c r="A31" s="12"/>
      <c r="B31" s="12" t="s">
        <v>12</v>
      </c>
      <c r="C31" s="7"/>
      <c r="D31" s="56" t="s">
        <v>13</v>
      </c>
      <c r="E31" s="9">
        <v>1</v>
      </c>
      <c r="F31" s="10">
        <v>30</v>
      </c>
      <c r="G31" s="11">
        <v>25</v>
      </c>
      <c r="K31" s="52" t="s">
        <v>32</v>
      </c>
      <c r="L31" s="53">
        <v>4.6655687843729288</v>
      </c>
      <c r="M31" s="53">
        <v>0.43360304687480794</v>
      </c>
      <c r="N31" s="53">
        <v>6.7070621377485393</v>
      </c>
      <c r="O31" s="53">
        <v>0.62333291243016176</v>
      </c>
    </row>
    <row r="32" spans="1:17" x14ac:dyDescent="0.2">
      <c r="A32" s="12"/>
      <c r="B32" s="12"/>
      <c r="C32" s="12"/>
      <c r="D32" s="57"/>
      <c r="E32" s="14">
        <v>2</v>
      </c>
      <c r="F32" s="15">
        <v>34</v>
      </c>
      <c r="G32" s="16">
        <v>41</v>
      </c>
    </row>
    <row r="33" spans="1:15" x14ac:dyDescent="0.2">
      <c r="A33" s="12"/>
      <c r="B33" s="12"/>
      <c r="C33" s="12" t="s">
        <v>14</v>
      </c>
      <c r="D33" s="57"/>
      <c r="E33" s="14">
        <v>3</v>
      </c>
      <c r="F33" s="15">
        <v>39</v>
      </c>
      <c r="G33" s="16">
        <v>24</v>
      </c>
    </row>
    <row r="34" spans="1:15" x14ac:dyDescent="0.2">
      <c r="A34" s="12"/>
      <c r="B34" s="12"/>
      <c r="C34" s="12"/>
      <c r="D34" s="57"/>
      <c r="E34" s="14">
        <v>4</v>
      </c>
      <c r="F34" s="15">
        <v>38</v>
      </c>
      <c r="G34" s="16">
        <v>38</v>
      </c>
    </row>
    <row r="35" spans="1:15" ht="16" thickBot="1" x14ac:dyDescent="0.25">
      <c r="A35" s="22"/>
      <c r="B35" s="22"/>
      <c r="C35" s="22"/>
      <c r="D35" s="58"/>
      <c r="E35" s="19">
        <v>5</v>
      </c>
      <c r="F35" s="20">
        <v>29</v>
      </c>
      <c r="G35" s="21">
        <v>8</v>
      </c>
      <c r="K35" t="s">
        <v>30</v>
      </c>
    </row>
    <row r="36" spans="1:15" x14ac:dyDescent="0.2">
      <c r="E36" s="2" t="s">
        <v>15</v>
      </c>
      <c r="F36" s="23">
        <f>SUM(F26:F35)/10</f>
        <v>34.200000000000003</v>
      </c>
      <c r="G36" s="23">
        <f>SUM(G26:G35)/10</f>
        <v>27.4</v>
      </c>
      <c r="K36" s="54"/>
      <c r="L36" s="61" t="s">
        <v>21</v>
      </c>
      <c r="M36" s="62"/>
      <c r="N36" s="61" t="s">
        <v>22</v>
      </c>
      <c r="O36" s="62"/>
    </row>
    <row r="37" spans="1:15" ht="16" x14ac:dyDescent="0.2">
      <c r="E37" s="2" t="s">
        <v>16</v>
      </c>
      <c r="F37" s="24">
        <f>F36*8.3333</f>
        <v>284.99885999999998</v>
      </c>
      <c r="G37" s="24">
        <f>G36*8.3333</f>
        <v>228.33241999999998</v>
      </c>
      <c r="K37" s="54"/>
      <c r="L37" s="52" t="s">
        <v>35</v>
      </c>
      <c r="M37" s="52" t="s">
        <v>36</v>
      </c>
      <c r="N37" s="52" t="s">
        <v>35</v>
      </c>
      <c r="O37" s="52" t="s">
        <v>36</v>
      </c>
    </row>
    <row r="38" spans="1:15" x14ac:dyDescent="0.2">
      <c r="E38" s="2" t="s">
        <v>17</v>
      </c>
      <c r="F38" s="23">
        <f>F37*10000</f>
        <v>2849988.5999999996</v>
      </c>
      <c r="G38" s="23">
        <f>G37*10000</f>
        <v>2283324.1999999997</v>
      </c>
      <c r="K38" s="52" t="s">
        <v>31</v>
      </c>
      <c r="L38" s="43">
        <v>239.13075528392429</v>
      </c>
      <c r="M38" s="43">
        <v>22.224047888840548</v>
      </c>
      <c r="N38" s="43">
        <v>216.62973037812137</v>
      </c>
      <c r="O38" s="43">
        <v>20.132874570457378</v>
      </c>
    </row>
    <row r="39" spans="1:15" x14ac:dyDescent="0.2">
      <c r="K39" s="52" t="s">
        <v>32</v>
      </c>
      <c r="L39" s="53">
        <v>3.4314298000190688</v>
      </c>
      <c r="M39" s="53">
        <v>0.31890611524340801</v>
      </c>
      <c r="N39" s="53">
        <v>7.3823417880636359</v>
      </c>
      <c r="O39" s="53">
        <v>0.68609124424383328</v>
      </c>
    </row>
    <row r="41" spans="1:15" ht="16" x14ac:dyDescent="0.2">
      <c r="F41" s="2" t="s">
        <v>2</v>
      </c>
      <c r="G41" s="2" t="s">
        <v>2</v>
      </c>
    </row>
    <row r="42" spans="1:15" ht="16" thickBot="1" x14ac:dyDescent="0.25">
      <c r="A42" s="3" t="s">
        <v>3</v>
      </c>
      <c r="B42" s="3" t="s">
        <v>4</v>
      </c>
      <c r="C42" s="3" t="s">
        <v>5</v>
      </c>
      <c r="D42" s="3" t="s">
        <v>6</v>
      </c>
      <c r="E42" s="3" t="s">
        <v>7</v>
      </c>
      <c r="F42" s="3" t="s">
        <v>8</v>
      </c>
      <c r="G42" s="3" t="s">
        <v>9</v>
      </c>
      <c r="K42" t="s">
        <v>33</v>
      </c>
    </row>
    <row r="43" spans="1:15" x14ac:dyDescent="0.2">
      <c r="A43" s="6"/>
      <c r="B43" s="7"/>
      <c r="C43" s="7"/>
      <c r="D43" s="56" t="s">
        <v>10</v>
      </c>
      <c r="E43" s="9">
        <v>1</v>
      </c>
      <c r="F43" s="10">
        <v>30</v>
      </c>
      <c r="G43" s="11">
        <v>6</v>
      </c>
    </row>
    <row r="44" spans="1:15" x14ac:dyDescent="0.2">
      <c r="A44" s="12"/>
      <c r="B44" s="12"/>
      <c r="C44" s="12"/>
      <c r="D44" s="57"/>
      <c r="E44" s="14">
        <v>2</v>
      </c>
      <c r="F44" s="15">
        <v>27</v>
      </c>
      <c r="G44" s="16">
        <v>1</v>
      </c>
    </row>
    <row r="45" spans="1:15" x14ac:dyDescent="0.2">
      <c r="A45" s="12"/>
      <c r="B45" s="12"/>
      <c r="C45" s="12" t="s">
        <v>11</v>
      </c>
      <c r="D45" s="57"/>
      <c r="E45" s="14">
        <v>3</v>
      </c>
      <c r="F45" s="15">
        <v>44</v>
      </c>
      <c r="G45" s="16">
        <v>23</v>
      </c>
    </row>
    <row r="46" spans="1:15" x14ac:dyDescent="0.2">
      <c r="A46" s="12"/>
      <c r="B46" s="12"/>
      <c r="C46" s="12"/>
      <c r="D46" s="57"/>
      <c r="E46" s="14">
        <v>4</v>
      </c>
      <c r="F46" s="15">
        <v>45</v>
      </c>
      <c r="G46" s="16">
        <v>16</v>
      </c>
    </row>
    <row r="47" spans="1:15" ht="16" thickBot="1" x14ac:dyDescent="0.25">
      <c r="A47" s="17">
        <v>42867</v>
      </c>
      <c r="B47" s="12">
        <v>21</v>
      </c>
      <c r="C47" s="22"/>
      <c r="D47" s="58"/>
      <c r="E47" s="19">
        <v>5</v>
      </c>
      <c r="F47" s="20">
        <v>29</v>
      </c>
      <c r="G47" s="21">
        <v>11</v>
      </c>
    </row>
    <row r="48" spans="1:15" x14ac:dyDescent="0.2">
      <c r="A48" s="12"/>
      <c r="B48" s="12" t="s">
        <v>18</v>
      </c>
      <c r="C48" s="7"/>
      <c r="D48" s="56" t="s">
        <v>13</v>
      </c>
      <c r="E48" s="9">
        <v>1</v>
      </c>
      <c r="F48" s="10">
        <v>37</v>
      </c>
      <c r="G48" s="11">
        <v>1</v>
      </c>
    </row>
    <row r="49" spans="1:7" x14ac:dyDescent="0.2">
      <c r="A49" s="12"/>
      <c r="B49" s="12"/>
      <c r="C49" s="12"/>
      <c r="D49" s="57"/>
      <c r="E49" s="14">
        <v>2</v>
      </c>
      <c r="F49" s="15">
        <v>25</v>
      </c>
      <c r="G49" s="16">
        <v>0</v>
      </c>
    </row>
    <row r="50" spans="1:7" x14ac:dyDescent="0.2">
      <c r="A50" s="12"/>
      <c r="B50" s="12"/>
      <c r="C50" s="12" t="s">
        <v>14</v>
      </c>
      <c r="D50" s="57"/>
      <c r="E50" s="14">
        <v>3</v>
      </c>
      <c r="F50" s="15">
        <v>37</v>
      </c>
      <c r="G50" s="16">
        <v>11</v>
      </c>
    </row>
    <row r="51" spans="1:7" x14ac:dyDescent="0.2">
      <c r="A51" s="12"/>
      <c r="B51" s="12"/>
      <c r="C51" s="12"/>
      <c r="D51" s="57"/>
      <c r="E51" s="14">
        <v>4</v>
      </c>
      <c r="F51" s="15">
        <v>37</v>
      </c>
      <c r="G51" s="16">
        <v>19</v>
      </c>
    </row>
    <row r="52" spans="1:7" ht="16" thickBot="1" x14ac:dyDescent="0.25">
      <c r="A52" s="22"/>
      <c r="B52" s="22"/>
      <c r="C52" s="22"/>
      <c r="D52" s="58"/>
      <c r="E52" s="19">
        <v>5</v>
      </c>
      <c r="F52" s="20">
        <v>33</v>
      </c>
      <c r="G52" s="21">
        <v>3</v>
      </c>
    </row>
    <row r="53" spans="1:7" x14ac:dyDescent="0.2">
      <c r="E53" s="2" t="s">
        <v>15</v>
      </c>
      <c r="F53" s="23">
        <f>SUM(F43:F52)/10</f>
        <v>34.4</v>
      </c>
      <c r="G53" s="23">
        <f>SUM(G43:G52)/10</f>
        <v>9.1</v>
      </c>
    </row>
    <row r="54" spans="1:7" ht="16" x14ac:dyDescent="0.2">
      <c r="E54" s="2" t="s">
        <v>16</v>
      </c>
      <c r="F54" s="24">
        <f>F53*8.3333</f>
        <v>286.66551999999996</v>
      </c>
      <c r="G54" s="24">
        <f>G53*8.3333</f>
        <v>75.833029999999994</v>
      </c>
    </row>
    <row r="55" spans="1:7" x14ac:dyDescent="0.2">
      <c r="E55" s="2" t="s">
        <v>17</v>
      </c>
      <c r="F55" s="23">
        <f>F54*10000</f>
        <v>2866655.1999999997</v>
      </c>
      <c r="G55" s="23">
        <f>G54*10000</f>
        <v>758330.29999999993</v>
      </c>
    </row>
    <row r="58" spans="1:7" ht="16" x14ac:dyDescent="0.2">
      <c r="F58" s="2" t="s">
        <v>2</v>
      </c>
      <c r="G58" s="2" t="s">
        <v>2</v>
      </c>
    </row>
    <row r="59" spans="1:7" ht="16" thickBot="1" x14ac:dyDescent="0.25">
      <c r="A59" s="3" t="s">
        <v>3</v>
      </c>
      <c r="B59" s="3" t="s">
        <v>4</v>
      </c>
      <c r="C59" s="3" t="s">
        <v>5</v>
      </c>
      <c r="D59" s="3" t="s">
        <v>6</v>
      </c>
      <c r="E59" s="3" t="s">
        <v>7</v>
      </c>
      <c r="F59" s="3" t="s">
        <v>8</v>
      </c>
      <c r="G59" s="3" t="s">
        <v>9</v>
      </c>
    </row>
    <row r="60" spans="1:7" x14ac:dyDescent="0.2">
      <c r="A60" s="6"/>
      <c r="B60" s="7"/>
      <c r="C60" s="7"/>
      <c r="D60" s="56" t="s">
        <v>10</v>
      </c>
      <c r="E60" s="9">
        <v>1</v>
      </c>
      <c r="F60" s="10">
        <v>21</v>
      </c>
      <c r="G60" s="11">
        <v>16</v>
      </c>
    </row>
    <row r="61" spans="1:7" x14ac:dyDescent="0.2">
      <c r="A61" s="12"/>
      <c r="B61" s="12"/>
      <c r="C61" s="12"/>
      <c r="D61" s="57"/>
      <c r="E61" s="14">
        <v>2</v>
      </c>
      <c r="F61" s="15">
        <v>32</v>
      </c>
      <c r="G61" s="16">
        <v>17</v>
      </c>
    </row>
    <row r="62" spans="1:7" x14ac:dyDescent="0.2">
      <c r="A62" s="12"/>
      <c r="B62" s="12"/>
      <c r="C62" s="12" t="s">
        <v>11</v>
      </c>
      <c r="D62" s="57"/>
      <c r="E62" s="14">
        <v>3</v>
      </c>
      <c r="F62" s="15">
        <v>33</v>
      </c>
      <c r="G62" s="16">
        <v>9</v>
      </c>
    </row>
    <row r="63" spans="1:7" x14ac:dyDescent="0.2">
      <c r="A63" s="12"/>
      <c r="B63" s="12"/>
      <c r="C63" s="12"/>
      <c r="D63" s="57"/>
      <c r="E63" s="14">
        <v>4</v>
      </c>
      <c r="F63" s="15">
        <v>35</v>
      </c>
      <c r="G63" s="16">
        <v>20</v>
      </c>
    </row>
    <row r="64" spans="1:7" ht="16" thickBot="1" x14ac:dyDescent="0.25">
      <c r="A64" s="17">
        <v>42867</v>
      </c>
      <c r="B64" s="12">
        <v>26</v>
      </c>
      <c r="C64" s="22"/>
      <c r="D64" s="58"/>
      <c r="E64" s="19">
        <v>5</v>
      </c>
      <c r="F64" s="20">
        <v>34</v>
      </c>
      <c r="G64" s="21">
        <v>19</v>
      </c>
    </row>
    <row r="65" spans="1:18" x14ac:dyDescent="0.2">
      <c r="A65" s="12"/>
      <c r="B65" s="12" t="s">
        <v>12</v>
      </c>
      <c r="C65" s="7"/>
      <c r="D65" s="56" t="s">
        <v>13</v>
      </c>
      <c r="E65" s="9">
        <v>1</v>
      </c>
      <c r="F65" s="10">
        <v>28</v>
      </c>
      <c r="G65" s="11">
        <v>32</v>
      </c>
    </row>
    <row r="66" spans="1:18" x14ac:dyDescent="0.2">
      <c r="A66" s="12"/>
      <c r="B66" s="12"/>
      <c r="C66" s="12"/>
      <c r="D66" s="57"/>
      <c r="E66" s="14">
        <v>2</v>
      </c>
      <c r="F66" s="15">
        <v>39</v>
      </c>
      <c r="G66" s="16">
        <v>33</v>
      </c>
    </row>
    <row r="67" spans="1:18" x14ac:dyDescent="0.2">
      <c r="A67" s="12"/>
      <c r="B67" s="12"/>
      <c r="C67" s="12" t="s">
        <v>14</v>
      </c>
      <c r="D67" s="57"/>
      <c r="E67" s="14">
        <v>3</v>
      </c>
      <c r="F67" s="15">
        <v>25</v>
      </c>
      <c r="G67" s="16">
        <v>29</v>
      </c>
    </row>
    <row r="68" spans="1:18" x14ac:dyDescent="0.2">
      <c r="A68" s="12"/>
      <c r="B68" s="12"/>
      <c r="C68" s="12"/>
      <c r="D68" s="57"/>
      <c r="E68" s="14">
        <v>4</v>
      </c>
      <c r="F68" s="15">
        <v>38</v>
      </c>
      <c r="G68" s="16">
        <v>20</v>
      </c>
    </row>
    <row r="69" spans="1:18" ht="16" thickBot="1" x14ac:dyDescent="0.25">
      <c r="A69" s="22"/>
      <c r="B69" s="22"/>
      <c r="C69" s="22"/>
      <c r="D69" s="58"/>
      <c r="E69" s="19">
        <v>5</v>
      </c>
      <c r="F69" s="20">
        <v>30</v>
      </c>
      <c r="G69" s="21">
        <v>13</v>
      </c>
    </row>
    <row r="70" spans="1:18" x14ac:dyDescent="0.2">
      <c r="E70" s="2" t="s">
        <v>15</v>
      </c>
      <c r="F70" s="23">
        <f>SUM(F60:F69)/10</f>
        <v>31.5</v>
      </c>
      <c r="G70" s="23">
        <f>SUM(G60:G69)/10</f>
        <v>20.8</v>
      </c>
    </row>
    <row r="71" spans="1:18" ht="16" x14ac:dyDescent="0.2">
      <c r="E71" s="2" t="s">
        <v>16</v>
      </c>
      <c r="F71" s="24">
        <f>F70*8.3333</f>
        <v>262.49894999999998</v>
      </c>
      <c r="G71" s="24">
        <f>G70*8.3333</f>
        <v>173.33264</v>
      </c>
    </row>
    <row r="72" spans="1:18" x14ac:dyDescent="0.2">
      <c r="E72" s="2" t="s">
        <v>17</v>
      </c>
      <c r="F72" s="23">
        <f>F71*10000</f>
        <v>2624989.5</v>
      </c>
      <c r="G72" s="23">
        <f>G71*10000</f>
        <v>1733326.4</v>
      </c>
    </row>
    <row r="75" spans="1:18" ht="16" x14ac:dyDescent="0.2">
      <c r="F75" s="2" t="s">
        <v>2</v>
      </c>
      <c r="G75" s="2" t="s">
        <v>2</v>
      </c>
    </row>
    <row r="76" spans="1:18" ht="16" thickBot="1" x14ac:dyDescent="0.25">
      <c r="A76" s="3" t="s">
        <v>3</v>
      </c>
      <c r="B76" s="3" t="s">
        <v>4</v>
      </c>
      <c r="C76" s="3" t="s">
        <v>5</v>
      </c>
      <c r="D76" s="3" t="s">
        <v>6</v>
      </c>
      <c r="E76" s="3" t="s">
        <v>7</v>
      </c>
      <c r="F76" s="3" t="s">
        <v>8</v>
      </c>
      <c r="G76" s="3" t="s">
        <v>9</v>
      </c>
      <c r="O76" s="59"/>
      <c r="P76" s="59"/>
      <c r="Q76" s="59"/>
      <c r="R76" s="59"/>
    </row>
    <row r="77" spans="1:18" x14ac:dyDescent="0.2">
      <c r="A77" s="6"/>
      <c r="B77" s="7"/>
      <c r="C77" s="7"/>
      <c r="D77" s="56" t="s">
        <v>10</v>
      </c>
      <c r="E77" s="9">
        <v>1</v>
      </c>
      <c r="F77" s="10">
        <v>32</v>
      </c>
      <c r="G77" s="11">
        <v>30</v>
      </c>
    </row>
    <row r="78" spans="1:18" x14ac:dyDescent="0.2">
      <c r="A78" s="12"/>
      <c r="B78" s="12"/>
      <c r="C78" s="12"/>
      <c r="D78" s="57"/>
      <c r="E78" s="14">
        <v>2</v>
      </c>
      <c r="F78" s="15">
        <v>26</v>
      </c>
      <c r="G78" s="16">
        <v>28</v>
      </c>
    </row>
    <row r="79" spans="1:18" x14ac:dyDescent="0.2">
      <c r="A79" s="12"/>
      <c r="B79" s="12"/>
      <c r="C79" s="12" t="s">
        <v>11</v>
      </c>
      <c r="D79" s="57"/>
      <c r="E79" s="14">
        <v>3</v>
      </c>
      <c r="F79" s="15">
        <v>31</v>
      </c>
      <c r="G79" s="16">
        <v>25</v>
      </c>
    </row>
    <row r="80" spans="1:18" x14ac:dyDescent="0.2">
      <c r="A80" s="12"/>
      <c r="B80" s="12"/>
      <c r="C80" s="12"/>
      <c r="D80" s="57"/>
      <c r="E80" s="14">
        <v>4</v>
      </c>
      <c r="F80" s="15">
        <v>32</v>
      </c>
      <c r="G80" s="16">
        <v>24</v>
      </c>
    </row>
    <row r="81" spans="1:7" ht="16" thickBot="1" x14ac:dyDescent="0.25">
      <c r="A81" s="17">
        <v>42867</v>
      </c>
      <c r="B81" s="12">
        <v>31</v>
      </c>
      <c r="C81" s="22"/>
      <c r="D81" s="58"/>
      <c r="E81" s="19">
        <v>5</v>
      </c>
      <c r="F81" s="20">
        <v>38</v>
      </c>
      <c r="G81" s="21">
        <v>26</v>
      </c>
    </row>
    <row r="82" spans="1:7" x14ac:dyDescent="0.2">
      <c r="A82" s="12"/>
      <c r="B82" s="12" t="s">
        <v>18</v>
      </c>
      <c r="C82" s="7"/>
      <c r="D82" s="56" t="s">
        <v>13</v>
      </c>
      <c r="E82" s="9">
        <v>1</v>
      </c>
      <c r="F82" s="10">
        <v>36</v>
      </c>
      <c r="G82" s="11">
        <v>22</v>
      </c>
    </row>
    <row r="83" spans="1:7" x14ac:dyDescent="0.2">
      <c r="A83" s="12"/>
      <c r="B83" s="12"/>
      <c r="C83" s="12"/>
      <c r="D83" s="57"/>
      <c r="E83" s="14">
        <v>2</v>
      </c>
      <c r="F83" s="15">
        <v>32</v>
      </c>
      <c r="G83" s="16">
        <v>13</v>
      </c>
    </row>
    <row r="84" spans="1:7" x14ac:dyDescent="0.2">
      <c r="A84" s="12"/>
      <c r="B84" s="12"/>
      <c r="C84" s="12" t="s">
        <v>14</v>
      </c>
      <c r="D84" s="57"/>
      <c r="E84" s="14">
        <v>3</v>
      </c>
      <c r="F84" s="15">
        <v>35</v>
      </c>
      <c r="G84" s="16">
        <v>14</v>
      </c>
    </row>
    <row r="85" spans="1:7" x14ac:dyDescent="0.2">
      <c r="A85" s="12"/>
      <c r="B85" s="12"/>
      <c r="C85" s="12"/>
      <c r="D85" s="57"/>
      <c r="E85" s="14">
        <v>4</v>
      </c>
      <c r="F85" s="15">
        <v>32</v>
      </c>
      <c r="G85" s="16">
        <v>18</v>
      </c>
    </row>
    <row r="86" spans="1:7" ht="16" thickBot="1" x14ac:dyDescent="0.25">
      <c r="A86" s="22"/>
      <c r="B86" s="22"/>
      <c r="C86" s="22"/>
      <c r="D86" s="58"/>
      <c r="E86" s="19">
        <v>5</v>
      </c>
      <c r="F86" s="20">
        <v>26</v>
      </c>
      <c r="G86" s="21">
        <v>21</v>
      </c>
    </row>
    <row r="87" spans="1:7" x14ac:dyDescent="0.2">
      <c r="E87" s="2" t="s">
        <v>15</v>
      </c>
      <c r="F87" s="23">
        <f>SUM(F77:F86)/10</f>
        <v>32</v>
      </c>
      <c r="G87" s="23">
        <f>SUM(G77:G86)/10</f>
        <v>22.1</v>
      </c>
    </row>
    <row r="88" spans="1:7" ht="16" x14ac:dyDescent="0.2">
      <c r="E88" s="2" t="s">
        <v>16</v>
      </c>
      <c r="F88" s="24">
        <f>F87*8.3333</f>
        <v>266.66559999999998</v>
      </c>
      <c r="G88" s="24">
        <f>G87*8.3333</f>
        <v>184.16593</v>
      </c>
    </row>
    <row r="89" spans="1:7" x14ac:dyDescent="0.2">
      <c r="E89" s="2" t="s">
        <v>17</v>
      </c>
      <c r="F89" s="23">
        <f>F88*10000</f>
        <v>2666656</v>
      </c>
      <c r="G89" s="23">
        <f>G88*10000</f>
        <v>1841659.3</v>
      </c>
    </row>
    <row r="92" spans="1:7" ht="16" x14ac:dyDescent="0.2">
      <c r="F92" s="2" t="s">
        <v>2</v>
      </c>
      <c r="G92" s="2" t="s">
        <v>2</v>
      </c>
    </row>
    <row r="93" spans="1:7" ht="16" thickBot="1" x14ac:dyDescent="0.25">
      <c r="A93" s="3" t="s">
        <v>3</v>
      </c>
      <c r="B93" s="3" t="s">
        <v>4</v>
      </c>
      <c r="C93" s="3" t="s">
        <v>5</v>
      </c>
      <c r="D93" s="3" t="s">
        <v>6</v>
      </c>
      <c r="E93" s="3" t="s">
        <v>7</v>
      </c>
      <c r="F93" s="3" t="s">
        <v>8</v>
      </c>
      <c r="G93" s="3" t="s">
        <v>9</v>
      </c>
    </row>
    <row r="94" spans="1:7" x14ac:dyDescent="0.2">
      <c r="A94" s="6"/>
      <c r="B94" s="7"/>
      <c r="C94" s="7"/>
      <c r="D94" s="56" t="s">
        <v>13</v>
      </c>
      <c r="E94" s="9">
        <v>1</v>
      </c>
      <c r="F94" s="10">
        <v>22</v>
      </c>
      <c r="G94" s="11">
        <v>36</v>
      </c>
    </row>
    <row r="95" spans="1:7" x14ac:dyDescent="0.2">
      <c r="A95" s="12"/>
      <c r="B95" s="12"/>
      <c r="C95" s="12"/>
      <c r="D95" s="57"/>
      <c r="E95" s="14">
        <v>2</v>
      </c>
      <c r="F95" s="15">
        <v>27</v>
      </c>
      <c r="G95" s="16">
        <v>17</v>
      </c>
    </row>
    <row r="96" spans="1:7" x14ac:dyDescent="0.2">
      <c r="A96" s="12"/>
      <c r="B96" s="12"/>
      <c r="C96" s="12" t="s">
        <v>11</v>
      </c>
      <c r="D96" s="57"/>
      <c r="E96" s="14">
        <v>3</v>
      </c>
      <c r="F96" s="15">
        <v>46</v>
      </c>
      <c r="G96" s="16">
        <v>24</v>
      </c>
    </row>
    <row r="97" spans="1:7" x14ac:dyDescent="0.2">
      <c r="A97" s="12"/>
      <c r="B97" s="12"/>
      <c r="C97" s="12"/>
      <c r="D97" s="57"/>
      <c r="E97" s="14">
        <v>4</v>
      </c>
      <c r="F97" s="15">
        <v>31</v>
      </c>
      <c r="G97" s="16">
        <v>30</v>
      </c>
    </row>
    <row r="98" spans="1:7" ht="16" thickBot="1" x14ac:dyDescent="0.25">
      <c r="A98" s="17">
        <v>42867</v>
      </c>
      <c r="B98" s="12">
        <v>36</v>
      </c>
      <c r="C98" s="22"/>
      <c r="D98" s="58"/>
      <c r="E98" s="19">
        <v>5</v>
      </c>
      <c r="F98" s="20">
        <v>34</v>
      </c>
      <c r="G98" s="21">
        <v>30</v>
      </c>
    </row>
    <row r="99" spans="1:7" x14ac:dyDescent="0.2">
      <c r="A99" s="12"/>
      <c r="B99" s="12" t="s">
        <v>12</v>
      </c>
      <c r="C99" s="7"/>
      <c r="D99" s="56" t="s">
        <v>10</v>
      </c>
      <c r="E99" s="9">
        <v>1</v>
      </c>
      <c r="F99" s="10">
        <v>39</v>
      </c>
      <c r="G99" s="11">
        <v>24</v>
      </c>
    </row>
    <row r="100" spans="1:7" x14ac:dyDescent="0.2">
      <c r="A100" s="12"/>
      <c r="B100" s="12"/>
      <c r="C100" s="12"/>
      <c r="D100" s="57"/>
      <c r="E100" s="14">
        <v>2</v>
      </c>
      <c r="F100" s="15">
        <v>44</v>
      </c>
      <c r="G100" s="16">
        <v>18</v>
      </c>
    </row>
    <row r="101" spans="1:7" x14ac:dyDescent="0.2">
      <c r="A101" s="12"/>
      <c r="B101" s="12"/>
      <c r="C101" s="12" t="s">
        <v>14</v>
      </c>
      <c r="D101" s="57"/>
      <c r="E101" s="14">
        <v>3</v>
      </c>
      <c r="F101" s="15">
        <v>34</v>
      </c>
      <c r="G101" s="16">
        <v>64</v>
      </c>
    </row>
    <row r="102" spans="1:7" x14ac:dyDescent="0.2">
      <c r="A102" s="12"/>
      <c r="B102" s="12"/>
      <c r="C102" s="12"/>
      <c r="D102" s="57"/>
      <c r="E102" s="14">
        <v>4</v>
      </c>
      <c r="F102" s="15">
        <v>40</v>
      </c>
      <c r="G102" s="16">
        <v>17</v>
      </c>
    </row>
    <row r="103" spans="1:7" ht="16" thickBot="1" x14ac:dyDescent="0.25">
      <c r="A103" s="22"/>
      <c r="B103" s="22"/>
      <c r="C103" s="22"/>
      <c r="D103" s="58"/>
      <c r="E103" s="19">
        <v>5</v>
      </c>
      <c r="F103" s="20">
        <v>44</v>
      </c>
      <c r="G103" s="21">
        <v>36</v>
      </c>
    </row>
    <row r="104" spans="1:7" x14ac:dyDescent="0.2">
      <c r="E104" s="2" t="s">
        <v>15</v>
      </c>
      <c r="F104" s="23">
        <f>SUM(F94:F103)/10</f>
        <v>36.1</v>
      </c>
      <c r="G104" s="23">
        <f>SUM(G94:G103)/10</f>
        <v>29.6</v>
      </c>
    </row>
    <row r="105" spans="1:7" ht="16" x14ac:dyDescent="0.2">
      <c r="E105" s="2" t="s">
        <v>16</v>
      </c>
      <c r="F105" s="24">
        <f>F104*8.3333</f>
        <v>300.83213000000001</v>
      </c>
      <c r="G105" s="24">
        <f>G104*8.3333</f>
        <v>246.66568000000001</v>
      </c>
    </row>
    <row r="106" spans="1:7" x14ac:dyDescent="0.2">
      <c r="E106" s="2" t="s">
        <v>17</v>
      </c>
      <c r="F106" s="23">
        <f>F105*10000</f>
        <v>3008321.3000000003</v>
      </c>
      <c r="G106" s="23">
        <f>G105*10000</f>
        <v>2466656.8000000003</v>
      </c>
    </row>
    <row r="109" spans="1:7" ht="16" x14ac:dyDescent="0.2">
      <c r="F109" s="2" t="s">
        <v>2</v>
      </c>
      <c r="G109" s="2" t="s">
        <v>2</v>
      </c>
    </row>
    <row r="110" spans="1:7" ht="16" thickBot="1" x14ac:dyDescent="0.25">
      <c r="A110" s="3" t="s">
        <v>3</v>
      </c>
      <c r="B110" s="3" t="s">
        <v>4</v>
      </c>
      <c r="C110" s="3" t="s">
        <v>5</v>
      </c>
      <c r="D110" s="3" t="s">
        <v>6</v>
      </c>
      <c r="E110" s="3" t="s">
        <v>7</v>
      </c>
      <c r="F110" s="3" t="s">
        <v>8</v>
      </c>
      <c r="G110" s="3" t="s">
        <v>9</v>
      </c>
    </row>
    <row r="111" spans="1:7" x14ac:dyDescent="0.2">
      <c r="A111" s="6"/>
      <c r="B111" s="7"/>
      <c r="C111" s="7"/>
      <c r="D111" s="56" t="s">
        <v>10</v>
      </c>
      <c r="E111" s="9">
        <v>1</v>
      </c>
      <c r="F111" s="10">
        <v>26</v>
      </c>
      <c r="G111" s="11">
        <v>30</v>
      </c>
    </row>
    <row r="112" spans="1:7" x14ac:dyDescent="0.2">
      <c r="A112" s="12"/>
      <c r="B112" s="12"/>
      <c r="C112" s="12"/>
      <c r="D112" s="57"/>
      <c r="E112" s="14">
        <v>2</v>
      </c>
      <c r="F112" s="15">
        <v>36</v>
      </c>
      <c r="G112" s="16">
        <v>28</v>
      </c>
    </row>
    <row r="113" spans="1:7" x14ac:dyDescent="0.2">
      <c r="A113" s="12"/>
      <c r="B113" s="12"/>
      <c r="C113" s="12" t="s">
        <v>11</v>
      </c>
      <c r="D113" s="57"/>
      <c r="E113" s="14">
        <v>3</v>
      </c>
      <c r="F113" s="15">
        <v>32</v>
      </c>
      <c r="G113" s="16">
        <v>18</v>
      </c>
    </row>
    <row r="114" spans="1:7" x14ac:dyDescent="0.2">
      <c r="A114" s="12"/>
      <c r="B114" s="12"/>
      <c r="C114" s="12"/>
      <c r="D114" s="57"/>
      <c r="E114" s="14">
        <v>4</v>
      </c>
      <c r="F114" s="15">
        <v>25</v>
      </c>
      <c r="G114" s="16">
        <v>7</v>
      </c>
    </row>
    <row r="115" spans="1:7" ht="16" thickBot="1" x14ac:dyDescent="0.25">
      <c r="A115" s="17">
        <v>42867</v>
      </c>
      <c r="B115" s="12">
        <v>43</v>
      </c>
      <c r="C115" s="22"/>
      <c r="D115" s="58"/>
      <c r="E115" s="19">
        <v>5</v>
      </c>
      <c r="F115" s="20">
        <v>32</v>
      </c>
      <c r="G115" s="21">
        <v>18</v>
      </c>
    </row>
    <row r="116" spans="1:7" x14ac:dyDescent="0.2">
      <c r="A116" s="12"/>
      <c r="B116" s="12" t="s">
        <v>18</v>
      </c>
      <c r="C116" s="7"/>
      <c r="D116" s="56" t="s">
        <v>13</v>
      </c>
      <c r="E116" s="9">
        <v>1</v>
      </c>
      <c r="F116" s="10">
        <v>40</v>
      </c>
      <c r="G116" s="11">
        <v>13</v>
      </c>
    </row>
    <row r="117" spans="1:7" x14ac:dyDescent="0.2">
      <c r="A117" s="12"/>
      <c r="B117" s="12"/>
      <c r="C117" s="12"/>
      <c r="D117" s="57"/>
      <c r="E117" s="14">
        <v>2</v>
      </c>
      <c r="F117" s="15">
        <v>30</v>
      </c>
      <c r="G117" s="16">
        <v>35</v>
      </c>
    </row>
    <row r="118" spans="1:7" x14ac:dyDescent="0.2">
      <c r="A118" s="12"/>
      <c r="B118" s="12"/>
      <c r="C118" s="12" t="s">
        <v>14</v>
      </c>
      <c r="D118" s="57"/>
      <c r="E118" s="14">
        <v>3</v>
      </c>
      <c r="F118" s="15">
        <v>46</v>
      </c>
      <c r="G118" s="16">
        <v>20</v>
      </c>
    </row>
    <row r="119" spans="1:7" x14ac:dyDescent="0.2">
      <c r="A119" s="12"/>
      <c r="B119" s="12"/>
      <c r="C119" s="12"/>
      <c r="D119" s="57"/>
      <c r="E119" s="14">
        <v>4</v>
      </c>
      <c r="F119" s="15">
        <v>35</v>
      </c>
      <c r="G119" s="16">
        <v>20</v>
      </c>
    </row>
    <row r="120" spans="1:7" ht="16" thickBot="1" x14ac:dyDescent="0.25">
      <c r="A120" s="22"/>
      <c r="B120" s="22"/>
      <c r="C120" s="22"/>
      <c r="D120" s="58"/>
      <c r="E120" s="19">
        <v>5</v>
      </c>
      <c r="F120" s="20">
        <v>30</v>
      </c>
      <c r="G120" s="21">
        <v>21</v>
      </c>
    </row>
    <row r="121" spans="1:7" x14ac:dyDescent="0.2">
      <c r="E121" s="2" t="s">
        <v>15</v>
      </c>
      <c r="F121" s="23">
        <f>SUM(F111:F120)/10</f>
        <v>33.200000000000003</v>
      </c>
      <c r="G121" s="23">
        <f>SUM(G111:G120)/10</f>
        <v>21</v>
      </c>
    </row>
    <row r="122" spans="1:7" ht="16" x14ac:dyDescent="0.2">
      <c r="E122" s="2" t="s">
        <v>16</v>
      </c>
      <c r="F122" s="24">
        <f>F121*8.3333</f>
        <v>276.66556000000003</v>
      </c>
      <c r="G122" s="24">
        <f>G121*8.3333</f>
        <v>174.99929999999998</v>
      </c>
    </row>
    <row r="123" spans="1:7" x14ac:dyDescent="0.2">
      <c r="E123" s="2" t="s">
        <v>17</v>
      </c>
      <c r="F123" s="23">
        <f>F122*10000</f>
        <v>2766655.6</v>
      </c>
      <c r="G123" s="23">
        <f>G122*10000</f>
        <v>1749992.9999999998</v>
      </c>
    </row>
    <row r="126" spans="1:7" ht="16" x14ac:dyDescent="0.2">
      <c r="F126" s="2" t="s">
        <v>2</v>
      </c>
      <c r="G126" s="2" t="s">
        <v>2</v>
      </c>
    </row>
    <row r="127" spans="1:7" ht="16" thickBot="1" x14ac:dyDescent="0.25">
      <c r="A127" s="3" t="s">
        <v>3</v>
      </c>
      <c r="B127" s="3" t="s">
        <v>4</v>
      </c>
      <c r="C127" s="3" t="s">
        <v>5</v>
      </c>
      <c r="D127" s="3" t="s">
        <v>6</v>
      </c>
      <c r="E127" s="3" t="s">
        <v>7</v>
      </c>
      <c r="F127" s="3" t="s">
        <v>8</v>
      </c>
      <c r="G127" s="3" t="s">
        <v>9</v>
      </c>
    </row>
    <row r="128" spans="1:7" x14ac:dyDescent="0.2">
      <c r="A128" s="6"/>
      <c r="B128" s="7"/>
      <c r="C128" s="7"/>
      <c r="D128" s="56" t="s">
        <v>10</v>
      </c>
      <c r="E128" s="9">
        <v>1</v>
      </c>
      <c r="F128" s="10">
        <v>26</v>
      </c>
      <c r="G128" s="11">
        <v>27</v>
      </c>
    </row>
    <row r="129" spans="1:7" x14ac:dyDescent="0.2">
      <c r="A129" s="12"/>
      <c r="B129" s="12"/>
      <c r="C129" s="12"/>
      <c r="D129" s="57"/>
      <c r="E129" s="14">
        <v>2</v>
      </c>
      <c r="F129" s="15">
        <v>36</v>
      </c>
      <c r="G129" s="16">
        <v>16</v>
      </c>
    </row>
    <row r="130" spans="1:7" x14ac:dyDescent="0.2">
      <c r="A130" s="12"/>
      <c r="B130" s="12"/>
      <c r="C130" s="12" t="s">
        <v>11</v>
      </c>
      <c r="D130" s="57"/>
      <c r="E130" s="14">
        <v>3</v>
      </c>
      <c r="F130" s="15">
        <v>24</v>
      </c>
      <c r="G130" s="16">
        <v>53</v>
      </c>
    </row>
    <row r="131" spans="1:7" x14ac:dyDescent="0.2">
      <c r="A131" s="12"/>
      <c r="B131" s="12"/>
      <c r="C131" s="12"/>
      <c r="D131" s="57"/>
      <c r="E131" s="14">
        <v>4</v>
      </c>
      <c r="F131" s="15">
        <v>21</v>
      </c>
      <c r="G131" s="16">
        <v>37</v>
      </c>
    </row>
    <row r="132" spans="1:7" ht="16" thickBot="1" x14ac:dyDescent="0.25">
      <c r="A132" s="17">
        <v>42867</v>
      </c>
      <c r="B132" s="12">
        <v>47</v>
      </c>
      <c r="C132" s="22"/>
      <c r="D132" s="58"/>
      <c r="E132" s="19">
        <v>5</v>
      </c>
      <c r="F132" s="20">
        <v>26</v>
      </c>
      <c r="G132" s="21">
        <v>20</v>
      </c>
    </row>
    <row r="133" spans="1:7" x14ac:dyDescent="0.2">
      <c r="A133" s="12"/>
      <c r="B133" s="12" t="s">
        <v>12</v>
      </c>
      <c r="C133" s="7"/>
      <c r="D133" s="56" t="s">
        <v>13</v>
      </c>
      <c r="E133" s="9">
        <v>1</v>
      </c>
      <c r="F133" s="10">
        <v>26</v>
      </c>
      <c r="G133" s="11">
        <v>29</v>
      </c>
    </row>
    <row r="134" spans="1:7" x14ac:dyDescent="0.2">
      <c r="A134" s="12"/>
      <c r="B134" s="12"/>
      <c r="C134" s="12"/>
      <c r="D134" s="57"/>
      <c r="E134" s="14">
        <v>2</v>
      </c>
      <c r="F134" s="15">
        <v>35</v>
      </c>
      <c r="G134" s="16">
        <v>33</v>
      </c>
    </row>
    <row r="135" spans="1:7" x14ac:dyDescent="0.2">
      <c r="A135" s="12"/>
      <c r="B135" s="12"/>
      <c r="C135" s="12" t="s">
        <v>14</v>
      </c>
      <c r="D135" s="57"/>
      <c r="E135" s="14">
        <v>3</v>
      </c>
      <c r="F135" s="15">
        <v>25</v>
      </c>
      <c r="G135" s="16">
        <v>25</v>
      </c>
    </row>
    <row r="136" spans="1:7" x14ac:dyDescent="0.2">
      <c r="A136" s="12"/>
      <c r="B136" s="12"/>
      <c r="C136" s="12"/>
      <c r="D136" s="57"/>
      <c r="E136" s="14">
        <v>4</v>
      </c>
      <c r="F136" s="15">
        <v>46</v>
      </c>
      <c r="G136" s="16">
        <v>37</v>
      </c>
    </row>
    <row r="137" spans="1:7" ht="16" thickBot="1" x14ac:dyDescent="0.25">
      <c r="A137" s="22"/>
      <c r="B137" s="22"/>
      <c r="C137" s="22"/>
      <c r="D137" s="58"/>
      <c r="E137" s="19">
        <v>5</v>
      </c>
      <c r="F137" s="20">
        <v>23</v>
      </c>
      <c r="G137" s="21">
        <v>38</v>
      </c>
    </row>
    <row r="138" spans="1:7" x14ac:dyDescent="0.2">
      <c r="E138" s="2" t="s">
        <v>15</v>
      </c>
      <c r="F138" s="23">
        <f>SUM(F128:F137)/10</f>
        <v>28.8</v>
      </c>
      <c r="G138" s="23">
        <f>SUM(G128:G137)/10</f>
        <v>31.5</v>
      </c>
    </row>
    <row r="139" spans="1:7" ht="16" x14ac:dyDescent="0.2">
      <c r="E139" s="2" t="s">
        <v>16</v>
      </c>
      <c r="F139" s="24">
        <f>F138*8.3333</f>
        <v>239.99903999999998</v>
      </c>
      <c r="G139" s="24">
        <f>G138*8.3333</f>
        <v>262.49894999999998</v>
      </c>
    </row>
    <row r="140" spans="1:7" x14ac:dyDescent="0.2">
      <c r="E140" s="2" t="s">
        <v>17</v>
      </c>
      <c r="F140" s="23">
        <f>F139*10000</f>
        <v>2399990.4</v>
      </c>
      <c r="G140" s="23">
        <f>G139*10000</f>
        <v>2624989.5</v>
      </c>
    </row>
  </sheetData>
  <mergeCells count="24">
    <mergeCell ref="O76:P76"/>
    <mergeCell ref="Q76:R76"/>
    <mergeCell ref="N7:O7"/>
    <mergeCell ref="P7:Q7"/>
    <mergeCell ref="D111:D115"/>
    <mergeCell ref="D48:D52"/>
    <mergeCell ref="D9:D13"/>
    <mergeCell ref="D14:D18"/>
    <mergeCell ref="D26:D30"/>
    <mergeCell ref="D31:D35"/>
    <mergeCell ref="D43:D47"/>
    <mergeCell ref="L28:M28"/>
    <mergeCell ref="N28:O28"/>
    <mergeCell ref="L36:M36"/>
    <mergeCell ref="N36:O36"/>
    <mergeCell ref="D116:D120"/>
    <mergeCell ref="D128:D132"/>
    <mergeCell ref="D133:D137"/>
    <mergeCell ref="D60:D64"/>
    <mergeCell ref="D65:D69"/>
    <mergeCell ref="D77:D81"/>
    <mergeCell ref="D82:D86"/>
    <mergeCell ref="D94:D98"/>
    <mergeCell ref="D99:D103"/>
  </mergeCells>
  <pageMargins left="0.7" right="0.7" top="0.75" bottom="0.75" header="0.3" footer="0.3"/>
  <pageSetup orientation="portrait" r:id="rId1"/>
  <ignoredErrors>
    <ignoredError sqref="P15:P18 P9:P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1"/>
  <sheetViews>
    <sheetView workbookViewId="0">
      <selection activeCell="M22" sqref="I3:M22"/>
    </sheetView>
  </sheetViews>
  <sheetFormatPr baseColWidth="10" defaultColWidth="8.83203125" defaultRowHeight="15" x14ac:dyDescent="0.2"/>
  <cols>
    <col min="2" max="2" width="13.1640625" bestFit="1" customWidth="1"/>
    <col min="9" max="9" width="26.6640625" bestFit="1" customWidth="1"/>
  </cols>
  <sheetData>
    <row r="2" spans="1:13" x14ac:dyDescent="0.2">
      <c r="A2">
        <v>2006</v>
      </c>
      <c r="C2" s="63" t="s">
        <v>21</v>
      </c>
      <c r="D2" s="63"/>
      <c r="E2" s="63" t="s">
        <v>22</v>
      </c>
      <c r="F2" s="63"/>
    </row>
    <row r="3" spans="1:13" ht="17" x14ac:dyDescent="0.2">
      <c r="A3" s="15" t="s">
        <v>4</v>
      </c>
      <c r="B3" s="15" t="s">
        <v>19</v>
      </c>
      <c r="C3" s="15" t="s">
        <v>23</v>
      </c>
      <c r="D3" s="15" t="s">
        <v>24</v>
      </c>
      <c r="E3" s="15" t="s">
        <v>23</v>
      </c>
      <c r="F3" s="15" t="s">
        <v>24</v>
      </c>
      <c r="I3" t="s">
        <v>34</v>
      </c>
    </row>
    <row r="4" spans="1:13" x14ac:dyDescent="0.2">
      <c r="A4" s="15">
        <v>16</v>
      </c>
      <c r="B4" s="15" t="s">
        <v>26</v>
      </c>
      <c r="C4" s="43">
        <v>147.5</v>
      </c>
      <c r="D4" s="43">
        <v>13.70817843866171</v>
      </c>
      <c r="E4" s="43">
        <v>197.5</v>
      </c>
      <c r="F4" s="43">
        <v>18.355018587360597</v>
      </c>
    </row>
    <row r="5" spans="1:13" x14ac:dyDescent="0.2">
      <c r="A5" s="15">
        <v>25</v>
      </c>
      <c r="B5" s="15" t="s">
        <v>26</v>
      </c>
      <c r="C5" s="43">
        <v>172.72727272727272</v>
      </c>
      <c r="D5" s="43">
        <v>16.052720513687056</v>
      </c>
      <c r="E5" s="43">
        <v>248.18181818181816</v>
      </c>
      <c r="F5" s="43">
        <v>23.065224738087188</v>
      </c>
    </row>
    <row r="6" spans="1:13" x14ac:dyDescent="0.2">
      <c r="A6" s="15">
        <v>33</v>
      </c>
      <c r="B6" s="15" t="s">
        <v>26</v>
      </c>
      <c r="C6" s="43">
        <v>211</v>
      </c>
      <c r="D6" s="43">
        <v>19.609665427509295</v>
      </c>
      <c r="E6" s="43">
        <v>264.5</v>
      </c>
      <c r="F6" s="43">
        <v>24.581784386617102</v>
      </c>
      <c r="I6" t="s">
        <v>26</v>
      </c>
    </row>
    <row r="7" spans="1:13" ht="16" thickBot="1" x14ac:dyDescent="0.25">
      <c r="A7" s="15">
        <v>42</v>
      </c>
      <c r="B7" s="3" t="s">
        <v>26</v>
      </c>
      <c r="C7" s="44">
        <v>220.45454545454547</v>
      </c>
      <c r="D7" s="44">
        <v>20.488340655626903</v>
      </c>
      <c r="E7" s="44">
        <v>295.90909090909088</v>
      </c>
      <c r="F7" s="44">
        <v>27.500844880027035</v>
      </c>
      <c r="I7" s="29"/>
      <c r="J7" s="64" t="s">
        <v>21</v>
      </c>
      <c r="K7" s="64"/>
      <c r="L7" s="64" t="s">
        <v>22</v>
      </c>
      <c r="M7" s="64"/>
    </row>
    <row r="8" spans="1:13" ht="17" x14ac:dyDescent="0.2">
      <c r="A8" s="45"/>
      <c r="B8" s="9" t="s">
        <v>27</v>
      </c>
      <c r="C8" s="32">
        <f>AVERAGE(C4:C7)</f>
        <v>187.92045454545456</v>
      </c>
      <c r="D8" s="32">
        <f>AVERAGE(D4:D7)</f>
        <v>17.464726258871242</v>
      </c>
      <c r="E8" s="32">
        <f>AVERAGE(E4:E7)</f>
        <v>251.52272727272725</v>
      </c>
      <c r="F8" s="46">
        <f>AVERAGE(F4:F7)</f>
        <v>23.37571814802298</v>
      </c>
      <c r="I8" s="29"/>
      <c r="J8" s="15" t="s">
        <v>23</v>
      </c>
      <c r="K8" s="15" t="s">
        <v>24</v>
      </c>
      <c r="L8" s="15" t="s">
        <v>23</v>
      </c>
      <c r="M8" s="15" t="s">
        <v>24</v>
      </c>
    </row>
    <row r="9" spans="1:13" ht="16" thickBot="1" x14ac:dyDescent="0.25">
      <c r="A9" s="45"/>
      <c r="B9" s="19" t="s">
        <v>28</v>
      </c>
      <c r="C9" s="47">
        <f>STDEV(C4:C7)/4</f>
        <v>8.4850093413458723</v>
      </c>
      <c r="D9" s="47">
        <f t="shared" ref="D9:F9" si="0">STDEV(D4:D7)/4</f>
        <v>0.7885696413890253</v>
      </c>
      <c r="E9" s="47">
        <f t="shared" si="0"/>
        <v>10.275553127685626</v>
      </c>
      <c r="F9" s="47">
        <f t="shared" si="0"/>
        <v>0.95497705647636144</v>
      </c>
      <c r="I9" s="15" t="s">
        <v>31</v>
      </c>
      <c r="J9" s="43">
        <f>AVERAGE(C8,C24,C40,C56,C72,C88,C104,C120,C152,C168,C184)</f>
        <v>239.682417542211</v>
      </c>
      <c r="K9" s="43">
        <f t="shared" ref="K9:M9" si="1">AVERAGE(D8,D24,D40,D56,D72,D88,D104,D120,D152,D168,D184)</f>
        <v>22.275317615447118</v>
      </c>
      <c r="L9" s="43">
        <f t="shared" si="1"/>
        <v>216.40967614880475</v>
      </c>
      <c r="M9" s="43">
        <f t="shared" si="1"/>
        <v>20.112423433903789</v>
      </c>
    </row>
    <row r="10" spans="1:13" x14ac:dyDescent="0.2">
      <c r="A10" s="29"/>
      <c r="B10" s="48"/>
      <c r="C10" s="48"/>
      <c r="D10" s="48"/>
      <c r="E10" s="48"/>
      <c r="F10" s="48"/>
      <c r="I10" s="15" t="s">
        <v>32</v>
      </c>
      <c r="J10" s="53">
        <f>AVERAGE(C9,C25,C41,C57,C73,C89,C105,C121,C153,C169,C185)</f>
        <v>4.6655687843729288</v>
      </c>
      <c r="K10" s="53">
        <f t="shared" ref="K10:M10" si="2">AVERAGE(D9,D25,D41,D57,D73,D89,D105,D121,D153,D169,D185)</f>
        <v>0.43360304687480794</v>
      </c>
      <c r="L10" s="53">
        <f t="shared" si="2"/>
        <v>6.7070621377485393</v>
      </c>
      <c r="M10" s="53">
        <f t="shared" si="2"/>
        <v>0.62333291243016176</v>
      </c>
    </row>
    <row r="11" spans="1:13" x14ac:dyDescent="0.2">
      <c r="A11" s="15">
        <v>17</v>
      </c>
      <c r="B11" s="15" t="s">
        <v>30</v>
      </c>
      <c r="C11" s="43">
        <v>170.5</v>
      </c>
      <c r="D11" s="43">
        <v>15.845724907063197</v>
      </c>
      <c r="E11" s="43">
        <v>324.5</v>
      </c>
      <c r="F11" s="43">
        <v>30.157992565055764</v>
      </c>
    </row>
    <row r="12" spans="1:13" x14ac:dyDescent="0.2">
      <c r="A12" s="15">
        <v>22</v>
      </c>
      <c r="B12" s="15" t="s">
        <v>30</v>
      </c>
      <c r="C12" s="43">
        <v>183</v>
      </c>
      <c r="D12" s="43">
        <v>17.007434944237918</v>
      </c>
      <c r="E12" s="43">
        <v>351</v>
      </c>
      <c r="F12" s="43">
        <v>32.62081784386617</v>
      </c>
    </row>
    <row r="13" spans="1:13" x14ac:dyDescent="0.2">
      <c r="A13" s="15">
        <v>39</v>
      </c>
      <c r="B13" s="15" t="s">
        <v>30</v>
      </c>
      <c r="C13" s="43">
        <v>216.5</v>
      </c>
      <c r="D13" s="43">
        <v>20.12081784386617</v>
      </c>
      <c r="E13" s="43">
        <v>267.5</v>
      </c>
      <c r="F13" s="43">
        <v>24.860594795539033</v>
      </c>
    </row>
    <row r="14" spans="1:13" ht="16" thickBot="1" x14ac:dyDescent="0.25">
      <c r="A14" s="15">
        <v>41</v>
      </c>
      <c r="B14" s="3" t="s">
        <v>30</v>
      </c>
      <c r="C14" s="44">
        <v>213.5</v>
      </c>
      <c r="D14" s="44">
        <v>19.842007434944239</v>
      </c>
      <c r="E14" s="44">
        <v>314.5</v>
      </c>
      <c r="F14" s="44">
        <v>29.228624535315987</v>
      </c>
      <c r="I14" t="s">
        <v>30</v>
      </c>
    </row>
    <row r="15" spans="1:13" x14ac:dyDescent="0.2">
      <c r="A15" s="45"/>
      <c r="B15" s="9" t="s">
        <v>27</v>
      </c>
      <c r="C15" s="32">
        <f t="shared" ref="C15:F15" si="3">AVERAGE(C11:C14)</f>
        <v>195.875</v>
      </c>
      <c r="D15" s="32">
        <f t="shared" si="3"/>
        <v>18.203996282527882</v>
      </c>
      <c r="E15" s="32">
        <f t="shared" si="3"/>
        <v>314.375</v>
      </c>
      <c r="F15" s="46">
        <f t="shared" si="3"/>
        <v>29.217007434944239</v>
      </c>
      <c r="I15" s="29"/>
      <c r="J15" s="64" t="s">
        <v>21</v>
      </c>
      <c r="K15" s="64"/>
      <c r="L15" s="64" t="s">
        <v>22</v>
      </c>
      <c r="M15" s="64"/>
    </row>
    <row r="16" spans="1:13" ht="18" thickBot="1" x14ac:dyDescent="0.25">
      <c r="A16" s="45"/>
      <c r="B16" s="19" t="s">
        <v>28</v>
      </c>
      <c r="C16" s="47">
        <f>STDEV(C11:C14)/4</f>
        <v>5.6746650047969052</v>
      </c>
      <c r="D16" s="47">
        <f t="shared" ref="D16:F16" si="4">STDEV(D11:D14)/4</f>
        <v>0.52738522349413641</v>
      </c>
      <c r="E16" s="47">
        <f t="shared" si="4"/>
        <v>8.709654006713853</v>
      </c>
      <c r="F16" s="47">
        <f t="shared" si="4"/>
        <v>0.80944739839348079</v>
      </c>
      <c r="I16" s="29"/>
      <c r="J16" s="15" t="s">
        <v>23</v>
      </c>
      <c r="K16" s="15" t="s">
        <v>24</v>
      </c>
      <c r="L16" s="15" t="s">
        <v>23</v>
      </c>
      <c r="M16" s="15" t="s">
        <v>24</v>
      </c>
    </row>
    <row r="17" spans="1:13" x14ac:dyDescent="0.2">
      <c r="I17" s="15" t="s">
        <v>31</v>
      </c>
      <c r="J17" s="43">
        <f>AVERAGE(C15,C31,C47,C63,C79,C95,C111,C127,C159,C175,C190)</f>
        <v>239.13075528392429</v>
      </c>
      <c r="K17" s="43">
        <f t="shared" ref="K17:M17" si="5">AVERAGE(D15,D31,D47,D63,D79,D95,D111,D127,D159,D175,D190)</f>
        <v>22.224047888840548</v>
      </c>
      <c r="L17" s="43">
        <f t="shared" si="5"/>
        <v>216.62973037812137</v>
      </c>
      <c r="M17" s="43">
        <f t="shared" si="5"/>
        <v>20.132874570457378</v>
      </c>
    </row>
    <row r="18" spans="1:13" x14ac:dyDescent="0.2">
      <c r="A18">
        <v>2007</v>
      </c>
      <c r="C18" s="63" t="s">
        <v>21</v>
      </c>
      <c r="D18" s="63"/>
      <c r="E18" s="63" t="s">
        <v>22</v>
      </c>
      <c r="F18" s="63"/>
      <c r="I18" s="15" t="s">
        <v>32</v>
      </c>
      <c r="J18" s="53">
        <f>AVERAGE(C16,C32,C48,C64,C80,C96,C112,C128,C160,C176,C191)</f>
        <v>3.4314298000190688</v>
      </c>
      <c r="K18" s="53">
        <f t="shared" ref="K18:M18" si="6">AVERAGE(D16,D32,D48,D64,D80,D96,D112,D128,D160,D176,D191)</f>
        <v>0.31890611524340801</v>
      </c>
      <c r="L18" s="53">
        <f t="shared" si="6"/>
        <v>7.3823417880636359</v>
      </c>
      <c r="M18" s="53">
        <f t="shared" si="6"/>
        <v>0.68609124424383328</v>
      </c>
    </row>
    <row r="19" spans="1:13" ht="17" x14ac:dyDescent="0.2">
      <c r="A19" s="15" t="s">
        <v>4</v>
      </c>
      <c r="B19" s="15" t="s">
        <v>19</v>
      </c>
      <c r="C19" s="15" t="s">
        <v>23</v>
      </c>
      <c r="D19" s="15" t="s">
        <v>24</v>
      </c>
      <c r="E19" s="15" t="s">
        <v>23</v>
      </c>
      <c r="F19" s="15" t="s">
        <v>24</v>
      </c>
    </row>
    <row r="20" spans="1:13" x14ac:dyDescent="0.2">
      <c r="A20" s="15">
        <v>11</v>
      </c>
      <c r="B20" s="15" t="s">
        <v>26</v>
      </c>
      <c r="C20" s="43">
        <v>230</v>
      </c>
      <c r="D20" s="43">
        <f>C20/10.76</f>
        <v>21.375464684014869</v>
      </c>
      <c r="E20" s="43">
        <v>226.99999999999997</v>
      </c>
      <c r="F20" s="43">
        <f>E20/10.76</f>
        <v>21.096654275092934</v>
      </c>
    </row>
    <row r="21" spans="1:13" x14ac:dyDescent="0.2">
      <c r="A21" s="15">
        <v>23</v>
      </c>
      <c r="B21" s="15" t="s">
        <v>26</v>
      </c>
      <c r="C21" s="43">
        <v>218.99999999999997</v>
      </c>
      <c r="D21" s="43">
        <f t="shared" ref="D21:D23" si="7">C21/10.76</f>
        <v>20.353159851301115</v>
      </c>
      <c r="E21" s="43">
        <v>270</v>
      </c>
      <c r="F21" s="43">
        <f t="shared" ref="F21:F23" si="8">E21/10.76</f>
        <v>25.092936802973977</v>
      </c>
      <c r="I21" t="s">
        <v>33</v>
      </c>
    </row>
    <row r="22" spans="1:13" x14ac:dyDescent="0.2">
      <c r="A22" s="15">
        <v>38</v>
      </c>
      <c r="B22" s="15" t="s">
        <v>26</v>
      </c>
      <c r="C22" s="43">
        <v>220</v>
      </c>
      <c r="D22" s="43">
        <f t="shared" si="7"/>
        <v>20.446096654275092</v>
      </c>
      <c r="E22" s="43">
        <v>221</v>
      </c>
      <c r="F22" s="43">
        <f t="shared" si="8"/>
        <v>20.539033457249072</v>
      </c>
    </row>
    <row r="23" spans="1:13" ht="16" thickBot="1" x14ac:dyDescent="0.25">
      <c r="A23" s="15">
        <v>48</v>
      </c>
      <c r="B23" s="3" t="s">
        <v>26</v>
      </c>
      <c r="C23" s="44">
        <v>231.99999999999997</v>
      </c>
      <c r="D23" s="44">
        <f t="shared" si="7"/>
        <v>21.561338289962823</v>
      </c>
      <c r="E23" s="44">
        <v>245</v>
      </c>
      <c r="F23" s="44">
        <f t="shared" si="8"/>
        <v>22.769516728624534</v>
      </c>
    </row>
    <row r="24" spans="1:13" x14ac:dyDescent="0.2">
      <c r="A24" s="45"/>
      <c r="B24" s="9" t="s">
        <v>27</v>
      </c>
      <c r="C24" s="32">
        <f>AVERAGE(C20:C23)</f>
        <v>225.25</v>
      </c>
      <c r="D24" s="32">
        <f>AVERAGE(D20:D23)</f>
        <v>20.934014869888475</v>
      </c>
      <c r="E24" s="32">
        <f>AVERAGE(E20:E23)</f>
        <v>240.75</v>
      </c>
      <c r="F24" s="46">
        <f>AVERAGE(F20:F23)</f>
        <v>22.374535315985131</v>
      </c>
    </row>
    <row r="25" spans="1:13" ht="16" thickBot="1" x14ac:dyDescent="0.25">
      <c r="A25" s="45"/>
      <c r="B25" s="19" t="s">
        <v>28</v>
      </c>
      <c r="C25" s="47">
        <f>STDEV(C20:C23)/4</f>
        <v>1.6754974385735915</v>
      </c>
      <c r="D25" s="47">
        <f t="shared" ref="D25:F25" si="9">STDEV(D20:D23)/4</f>
        <v>0.15571537533211804</v>
      </c>
      <c r="E25" s="47">
        <f t="shared" si="9"/>
        <v>5.5014202711663485</v>
      </c>
      <c r="F25" s="47">
        <f t="shared" si="9"/>
        <v>0.51128441181843365</v>
      </c>
    </row>
    <row r="26" spans="1:13" x14ac:dyDescent="0.2">
      <c r="A26" s="29"/>
      <c r="B26" s="48"/>
      <c r="C26" s="49"/>
      <c r="D26" s="49"/>
      <c r="E26" s="49"/>
      <c r="F26" s="49"/>
    </row>
    <row r="27" spans="1:13" x14ac:dyDescent="0.2">
      <c r="A27" s="15">
        <v>14</v>
      </c>
      <c r="B27" s="15" t="s">
        <v>30</v>
      </c>
      <c r="C27" s="43">
        <v>203</v>
      </c>
      <c r="D27" s="43">
        <f>C27/10.76</f>
        <v>18.866171003717472</v>
      </c>
      <c r="E27" s="43">
        <v>198.99999999999997</v>
      </c>
      <c r="F27" s="43">
        <f>E27/10.76</f>
        <v>18.494423791821561</v>
      </c>
    </row>
    <row r="28" spans="1:13" x14ac:dyDescent="0.2">
      <c r="A28" s="15">
        <v>29</v>
      </c>
      <c r="B28" s="15" t="s">
        <v>30</v>
      </c>
      <c r="C28" s="43">
        <v>218.18181818181816</v>
      </c>
      <c r="D28" s="43">
        <f>C28/10.76</f>
        <v>20.277120648867857</v>
      </c>
      <c r="E28" s="43">
        <v>240</v>
      </c>
      <c r="F28" s="43">
        <f>E28/10.76</f>
        <v>22.304832713754646</v>
      </c>
    </row>
    <row r="29" spans="1:13" x14ac:dyDescent="0.2">
      <c r="A29" s="15">
        <v>32</v>
      </c>
      <c r="B29" s="15" t="s">
        <v>30</v>
      </c>
      <c r="C29" s="43">
        <v>226.99999999999997</v>
      </c>
      <c r="D29" s="43">
        <f>C29/10.76</f>
        <v>21.096654275092934</v>
      </c>
      <c r="E29" s="43">
        <v>188</v>
      </c>
      <c r="F29" s="43">
        <f>E29/10.76</f>
        <v>17.472118959107807</v>
      </c>
    </row>
    <row r="30" spans="1:13" ht="16" thickBot="1" x14ac:dyDescent="0.25">
      <c r="A30" s="15">
        <v>49</v>
      </c>
      <c r="B30" s="3" t="s">
        <v>30</v>
      </c>
      <c r="C30" s="44">
        <v>254.54545454545453</v>
      </c>
      <c r="D30" s="44">
        <f>C30/10.76</f>
        <v>23.656640757012504</v>
      </c>
      <c r="E30" s="44">
        <v>298.18181818181813</v>
      </c>
      <c r="F30" s="44">
        <f>E30/10.76</f>
        <v>27.712064886786074</v>
      </c>
    </row>
    <row r="31" spans="1:13" x14ac:dyDescent="0.2">
      <c r="A31" s="45"/>
      <c r="B31" s="9" t="s">
        <v>27</v>
      </c>
      <c r="C31" s="32">
        <v>231.29545454545453</v>
      </c>
      <c r="D31" s="32">
        <v>21.49586008786752</v>
      </c>
      <c r="E31" s="32">
        <v>225.68181818181816</v>
      </c>
      <c r="F31" s="46">
        <v>20.97414667117269</v>
      </c>
    </row>
    <row r="32" spans="1:13" ht="16" thickBot="1" x14ac:dyDescent="0.25">
      <c r="A32" s="45"/>
      <c r="B32" s="19" t="s">
        <v>28</v>
      </c>
      <c r="C32" s="47">
        <f>STDEV(C27:C30)/4</f>
        <v>5.4113345232312184</v>
      </c>
      <c r="D32" s="47">
        <f t="shared" ref="D32:F32" si="10">STDEV(D27:D30)/4</f>
        <v>0.50291213041182337</v>
      </c>
      <c r="E32" s="47">
        <f t="shared" si="10"/>
        <v>12.472509371164001</v>
      </c>
      <c r="F32" s="47">
        <f t="shared" si="10"/>
        <v>1.1591551460189631</v>
      </c>
    </row>
    <row r="34" spans="1:6" x14ac:dyDescent="0.2">
      <c r="A34">
        <v>2008</v>
      </c>
      <c r="C34" s="63" t="s">
        <v>21</v>
      </c>
      <c r="D34" s="63"/>
      <c r="E34" s="63" t="s">
        <v>22</v>
      </c>
      <c r="F34" s="63"/>
    </row>
    <row r="35" spans="1:6" ht="17" x14ac:dyDescent="0.2">
      <c r="A35" s="15" t="s">
        <v>4</v>
      </c>
      <c r="B35" s="15" t="s">
        <v>19</v>
      </c>
      <c r="C35" s="15" t="s">
        <v>23</v>
      </c>
      <c r="D35" s="15" t="s">
        <v>24</v>
      </c>
      <c r="E35" s="15" t="s">
        <v>23</v>
      </c>
      <c r="F35" s="15" t="s">
        <v>24</v>
      </c>
    </row>
    <row r="36" spans="1:6" x14ac:dyDescent="0.2">
      <c r="A36" s="15">
        <v>15</v>
      </c>
      <c r="B36" s="15" t="s">
        <v>26</v>
      </c>
      <c r="C36" s="43">
        <v>248</v>
      </c>
      <c r="D36" s="43">
        <f>C36/10.76</f>
        <v>23.048327137546469</v>
      </c>
      <c r="E36" s="43">
        <v>126.99999999999999</v>
      </c>
      <c r="F36" s="43">
        <f>E36/10.76</f>
        <v>11.802973977695165</v>
      </c>
    </row>
    <row r="37" spans="1:6" x14ac:dyDescent="0.2">
      <c r="A37" s="15">
        <v>26</v>
      </c>
      <c r="B37" s="15" t="s">
        <v>26</v>
      </c>
      <c r="C37" s="43">
        <v>251.99999999999997</v>
      </c>
      <c r="D37" s="43">
        <f t="shared" ref="D37:D39" si="11">C37/10.76</f>
        <v>23.420074349442377</v>
      </c>
      <c r="E37" s="43">
        <v>145</v>
      </c>
      <c r="F37" s="43">
        <f t="shared" ref="F37:F39" si="12">E37/10.76</f>
        <v>13.475836431226766</v>
      </c>
    </row>
    <row r="38" spans="1:6" x14ac:dyDescent="0.2">
      <c r="A38" s="15">
        <v>36</v>
      </c>
      <c r="B38" s="15" t="s">
        <v>26</v>
      </c>
      <c r="C38" s="43">
        <v>260</v>
      </c>
      <c r="D38" s="43">
        <f t="shared" si="11"/>
        <v>24.1635687732342</v>
      </c>
      <c r="E38" s="43">
        <v>136</v>
      </c>
      <c r="F38" s="43">
        <f t="shared" si="12"/>
        <v>12.639405204460967</v>
      </c>
    </row>
    <row r="39" spans="1:6" ht="16" thickBot="1" x14ac:dyDescent="0.25">
      <c r="A39" s="15">
        <v>47</v>
      </c>
      <c r="B39" s="3" t="s">
        <v>26</v>
      </c>
      <c r="C39" s="44">
        <v>262.72727272727269</v>
      </c>
      <c r="D39" s="44">
        <f t="shared" si="11"/>
        <v>24.417032781345046</v>
      </c>
      <c r="E39" s="44">
        <v>124.54545454545455</v>
      </c>
      <c r="F39" s="44">
        <f t="shared" si="12"/>
        <v>11.574856370395404</v>
      </c>
    </row>
    <row r="40" spans="1:6" x14ac:dyDescent="0.2">
      <c r="A40" s="45"/>
      <c r="B40" s="9" t="s">
        <v>27</v>
      </c>
      <c r="C40" s="32">
        <f>AVERAGE(C36:C39)</f>
        <v>255.68181818181819</v>
      </c>
      <c r="D40" s="32">
        <f>AVERAGE(D36:D39)</f>
        <v>23.762250760392021</v>
      </c>
      <c r="E40" s="32">
        <f>AVERAGE(E36:E39)</f>
        <v>133.13636363636363</v>
      </c>
      <c r="F40" s="46">
        <f>AVERAGE(F36:F39)</f>
        <v>12.373267995944575</v>
      </c>
    </row>
    <row r="41" spans="1:6" ht="16" thickBot="1" x14ac:dyDescent="0.25">
      <c r="A41" s="45"/>
      <c r="B41" s="19" t="s">
        <v>28</v>
      </c>
      <c r="C41" s="47">
        <f>STDEV(C36:C39)/4</f>
        <v>1.7130092896555684</v>
      </c>
      <c r="D41" s="47">
        <f t="shared" ref="D41:F41" si="13">STDEV(D36:D39)/4</f>
        <v>0.15920160684531298</v>
      </c>
      <c r="E41" s="47">
        <f t="shared" si="13"/>
        <v>2.3291851162552808</v>
      </c>
      <c r="F41" s="47">
        <f t="shared" si="13"/>
        <v>0.21646701823933842</v>
      </c>
    </row>
    <row r="42" spans="1:6" x14ac:dyDescent="0.2">
      <c r="A42" s="29"/>
      <c r="B42" s="48"/>
      <c r="C42" s="48"/>
      <c r="D42" s="48"/>
      <c r="E42" s="48"/>
      <c r="F42" s="48"/>
    </row>
    <row r="43" spans="1:6" x14ac:dyDescent="0.2">
      <c r="A43" s="15">
        <v>18</v>
      </c>
      <c r="B43" s="15" t="s">
        <v>30</v>
      </c>
      <c r="C43" s="43">
        <v>251.99999999999997</v>
      </c>
      <c r="D43" s="43">
        <f>C43/10.76</f>
        <v>23.420074349442377</v>
      </c>
      <c r="E43" s="43">
        <v>141</v>
      </c>
      <c r="F43" s="43">
        <f>E43/10.76</f>
        <v>13.104089219330856</v>
      </c>
    </row>
    <row r="44" spans="1:6" x14ac:dyDescent="0.2">
      <c r="A44" s="15">
        <v>28</v>
      </c>
      <c r="B44" s="15" t="s">
        <v>30</v>
      </c>
      <c r="C44" s="43">
        <v>221.81818181818181</v>
      </c>
      <c r="D44" s="43">
        <f>C44/10.76</f>
        <v>20.615072659682326</v>
      </c>
      <c r="E44" s="43">
        <v>130.90909090909091</v>
      </c>
      <c r="F44" s="43">
        <f>E44/10.76</f>
        <v>12.166272389320717</v>
      </c>
    </row>
    <row r="45" spans="1:6" x14ac:dyDescent="0.2">
      <c r="A45" s="15">
        <v>37</v>
      </c>
      <c r="B45" s="15" t="s">
        <v>30</v>
      </c>
      <c r="C45" s="43">
        <v>233.99999999999997</v>
      </c>
      <c r="D45" s="43">
        <f>C45/10.76</f>
        <v>21.747211895910777</v>
      </c>
      <c r="E45" s="43">
        <v>171</v>
      </c>
      <c r="F45" s="43">
        <f>E45/10.76</f>
        <v>15.892193308550187</v>
      </c>
    </row>
    <row r="46" spans="1:6" ht="16" thickBot="1" x14ac:dyDescent="0.25">
      <c r="A46" s="15">
        <v>46</v>
      </c>
      <c r="B46" s="3" t="s">
        <v>30</v>
      </c>
      <c r="C46" s="44">
        <v>230</v>
      </c>
      <c r="D46" s="44">
        <f>C46/10.76</f>
        <v>21.375464684014869</v>
      </c>
      <c r="E46" s="44">
        <v>131.99999999999997</v>
      </c>
      <c r="F46" s="44">
        <f>E46/10.76</f>
        <v>12.267657992565054</v>
      </c>
    </row>
    <row r="47" spans="1:6" x14ac:dyDescent="0.2">
      <c r="A47" s="45"/>
      <c r="B47" s="9" t="s">
        <v>27</v>
      </c>
      <c r="C47" s="32">
        <f>AVERAGE(C43:C46)</f>
        <v>234.45454545454544</v>
      </c>
      <c r="D47" s="32">
        <f>AVERAGE(D43:D46)</f>
        <v>21.789455897262588</v>
      </c>
      <c r="E47" s="32">
        <f>AVERAGE(E43:E46)</f>
        <v>143.72727272727272</v>
      </c>
      <c r="F47" s="46">
        <f>AVERAGE(F43:F46)</f>
        <v>13.357553227441704</v>
      </c>
    </row>
    <row r="48" spans="1:6" ht="16" thickBot="1" x14ac:dyDescent="0.25">
      <c r="A48" s="45"/>
      <c r="B48" s="19" t="s">
        <v>28</v>
      </c>
      <c r="C48" s="47">
        <f>STDEV(C43:C46)/4</f>
        <v>3.1871168002793011</v>
      </c>
      <c r="D48" s="47">
        <f t="shared" ref="D48:F48" si="14">STDEV(D43:D46)/4</f>
        <v>0.29620044612261159</v>
      </c>
      <c r="E48" s="47">
        <f t="shared" si="14"/>
        <v>4.6839139175242215</v>
      </c>
      <c r="F48" s="47">
        <f t="shared" si="14"/>
        <v>0.43530798490001665</v>
      </c>
    </row>
    <row r="50" spans="1:6" x14ac:dyDescent="0.2">
      <c r="A50">
        <v>2009</v>
      </c>
      <c r="C50" s="63" t="s">
        <v>21</v>
      </c>
      <c r="D50" s="63"/>
      <c r="E50" s="63" t="s">
        <v>22</v>
      </c>
      <c r="F50" s="63"/>
    </row>
    <row r="51" spans="1:6" ht="17" x14ac:dyDescent="0.2">
      <c r="A51" s="15" t="s">
        <v>4</v>
      </c>
      <c r="B51" s="15" t="s">
        <v>19</v>
      </c>
      <c r="C51" s="15" t="s">
        <v>23</v>
      </c>
      <c r="D51" s="15" t="s">
        <v>24</v>
      </c>
      <c r="E51" s="15" t="s">
        <v>23</v>
      </c>
      <c r="F51" s="15" t="s">
        <v>24</v>
      </c>
    </row>
    <row r="52" spans="1:6" x14ac:dyDescent="0.2">
      <c r="A52" s="15">
        <v>16</v>
      </c>
      <c r="B52" s="15" t="s">
        <v>26</v>
      </c>
      <c r="C52" s="43">
        <v>270.16129032258067</v>
      </c>
      <c r="D52" s="43">
        <f>C52/10.76</f>
        <v>25.107926609905267</v>
      </c>
      <c r="E52" s="43">
        <v>256.45161290322579</v>
      </c>
      <c r="F52" s="43">
        <f>E52/10.76</f>
        <v>23.83379302074589</v>
      </c>
    </row>
    <row r="53" spans="1:6" x14ac:dyDescent="0.2">
      <c r="A53" s="15">
        <v>25</v>
      </c>
      <c r="B53" s="15" t="s">
        <v>26</v>
      </c>
      <c r="C53" s="43">
        <v>241.20234604105573</v>
      </c>
      <c r="D53" s="43">
        <f>C53/10.76</f>
        <v>22.416574910878786</v>
      </c>
      <c r="E53" s="43">
        <v>229.47214076246334</v>
      </c>
      <c r="F53" s="43">
        <f>E53/10.76</f>
        <v>21.326407134057931</v>
      </c>
    </row>
    <row r="54" spans="1:6" x14ac:dyDescent="0.2">
      <c r="A54" s="15">
        <v>33</v>
      </c>
      <c r="B54" s="15" t="s">
        <v>26</v>
      </c>
      <c r="C54" s="43">
        <v>205.64516129032259</v>
      </c>
      <c r="D54" s="43">
        <f>C54/10.76</f>
        <v>19.112003837390574</v>
      </c>
      <c r="E54" s="43">
        <v>227.41935483870967</v>
      </c>
      <c r="F54" s="43">
        <f>E54/10.76</f>
        <v>21.135627773114283</v>
      </c>
    </row>
    <row r="55" spans="1:6" ht="16" thickBot="1" x14ac:dyDescent="0.25">
      <c r="A55" s="15">
        <v>42</v>
      </c>
      <c r="B55" s="3" t="s">
        <v>26</v>
      </c>
      <c r="C55" s="44">
        <v>233.87096774193549</v>
      </c>
      <c r="D55" s="44">
        <f>C55/10.76</f>
        <v>21.735220050365751</v>
      </c>
      <c r="E55" s="44">
        <v>213.70967741935485</v>
      </c>
      <c r="F55" s="44">
        <f>E55/10.76</f>
        <v>19.86149418395491</v>
      </c>
    </row>
    <row r="56" spans="1:6" x14ac:dyDescent="0.2">
      <c r="A56" s="45"/>
      <c r="B56" s="9" t="s">
        <v>27</v>
      </c>
      <c r="C56" s="32">
        <f>AVERAGE(C52:C55)</f>
        <v>237.71994134897361</v>
      </c>
      <c r="D56" s="32">
        <f>AVERAGE(D52:D55)</f>
        <v>22.092931352135096</v>
      </c>
      <c r="E56" s="32">
        <f>AVERAGE(E52:E55)</f>
        <v>231.7631964809384</v>
      </c>
      <c r="F56" s="46">
        <f>AVERAGE(F52:F55)</f>
        <v>21.539330527968254</v>
      </c>
    </row>
    <row r="57" spans="1:6" ht="16" thickBot="1" x14ac:dyDescent="0.25">
      <c r="A57" s="45"/>
      <c r="B57" s="19" t="s">
        <v>28</v>
      </c>
      <c r="C57" s="47">
        <f>STDEV(C52:C55)/4</f>
        <v>6.6272392116823813</v>
      </c>
      <c r="D57" s="47">
        <f t="shared" ref="D57:F57" si="15">STDEV(D52:D55)/4</f>
        <v>0.61591442487754489</v>
      </c>
      <c r="E57" s="47">
        <f t="shared" si="15"/>
        <v>4.4711234430536493</v>
      </c>
      <c r="F57" s="47">
        <f t="shared" si="15"/>
        <v>0.41553191849940974</v>
      </c>
    </row>
    <row r="58" spans="1:6" x14ac:dyDescent="0.2">
      <c r="A58" s="29"/>
      <c r="B58" s="48"/>
      <c r="C58" s="49"/>
      <c r="D58" s="49"/>
      <c r="E58" s="49"/>
      <c r="F58" s="49"/>
    </row>
    <row r="59" spans="1:6" x14ac:dyDescent="0.2">
      <c r="A59" s="15">
        <v>12</v>
      </c>
      <c r="B59" s="15" t="s">
        <v>30</v>
      </c>
      <c r="C59" s="43">
        <v>242.74193548387098</v>
      </c>
      <c r="D59" s="43">
        <f>C59/10.76</f>
        <v>22.559659431586521</v>
      </c>
      <c r="E59" s="43">
        <v>290.32258064516128</v>
      </c>
      <c r="F59" s="43">
        <f>E59/10.76</f>
        <v>26.981652476316103</v>
      </c>
    </row>
    <row r="60" spans="1:6" x14ac:dyDescent="0.2">
      <c r="A60" s="15">
        <v>21</v>
      </c>
      <c r="B60" s="15" t="s">
        <v>30</v>
      </c>
      <c r="C60" s="43">
        <v>244.35483870967744</v>
      </c>
      <c r="D60" s="43">
        <f>C60/10.76</f>
        <v>22.70955750089939</v>
      </c>
      <c r="E60" s="43">
        <v>287.09677419354841</v>
      </c>
      <c r="F60" s="43">
        <f>E60/10.76</f>
        <v>26.681856337690373</v>
      </c>
    </row>
    <row r="61" spans="1:6" x14ac:dyDescent="0.2">
      <c r="A61" s="15">
        <v>31</v>
      </c>
      <c r="B61" s="15" t="s">
        <v>30</v>
      </c>
      <c r="C61" s="43">
        <v>224.19354838709677</v>
      </c>
      <c r="D61" s="43">
        <f>C61/10.76</f>
        <v>20.835831634488546</v>
      </c>
      <c r="E61" s="43">
        <v>233.06451612903226</v>
      </c>
      <c r="F61" s="43">
        <f>E61/10.76</f>
        <v>21.660271015709316</v>
      </c>
    </row>
    <row r="62" spans="1:6" ht="16" thickBot="1" x14ac:dyDescent="0.25">
      <c r="A62" s="15">
        <v>43</v>
      </c>
      <c r="B62" s="3" t="s">
        <v>30</v>
      </c>
      <c r="C62" s="44">
        <v>249.26686217008799</v>
      </c>
      <c r="D62" s="44">
        <f>C62/10.76</f>
        <v>23.166065257443123</v>
      </c>
      <c r="E62" s="44">
        <v>230.20527859237538</v>
      </c>
      <c r="F62" s="44">
        <f>E62/10.76</f>
        <v>21.394542620109238</v>
      </c>
    </row>
    <row r="63" spans="1:6" x14ac:dyDescent="0.2">
      <c r="A63" s="45"/>
      <c r="B63" s="9" t="s">
        <v>27</v>
      </c>
      <c r="C63" s="32">
        <f>AVERAGE(C59:C62)</f>
        <v>240.13929618768327</v>
      </c>
      <c r="D63" s="32">
        <f>AVERAGE(D59:D62)</f>
        <v>22.317778456104396</v>
      </c>
      <c r="E63" s="32">
        <f>AVERAGE(E59:E62)</f>
        <v>260.17228739002934</v>
      </c>
      <c r="F63" s="46">
        <f>AVERAGE(F59:F62)</f>
        <v>24.179580612456256</v>
      </c>
    </row>
    <row r="64" spans="1:6" ht="16" thickBot="1" x14ac:dyDescent="0.25">
      <c r="A64" s="45"/>
      <c r="B64" s="19" t="s">
        <v>28</v>
      </c>
      <c r="C64" s="47">
        <f>STDEV(C59:C62)/4</f>
        <v>2.7466792971387228</v>
      </c>
      <c r="D64" s="47">
        <f t="shared" ref="D64:F64" si="16">STDEV(D59:D62)/4</f>
        <v>0.25526759267088517</v>
      </c>
      <c r="E64" s="47">
        <f t="shared" si="16"/>
        <v>8.2497740524874033</v>
      </c>
      <c r="F64" s="47">
        <f t="shared" si="16"/>
        <v>0.76670762569586592</v>
      </c>
    </row>
    <row r="66" spans="1:6" x14ac:dyDescent="0.2">
      <c r="A66">
        <v>2010</v>
      </c>
      <c r="C66" s="63" t="s">
        <v>21</v>
      </c>
      <c r="D66" s="63"/>
      <c r="E66" s="63" t="s">
        <v>22</v>
      </c>
      <c r="F66" s="63"/>
    </row>
    <row r="67" spans="1:6" ht="17" x14ac:dyDescent="0.2">
      <c r="A67" s="15" t="s">
        <v>4</v>
      </c>
      <c r="B67" s="15" t="s">
        <v>19</v>
      </c>
      <c r="C67" s="15" t="s">
        <v>23</v>
      </c>
      <c r="D67" s="15" t="s">
        <v>24</v>
      </c>
      <c r="E67" s="15" t="s">
        <v>23</v>
      </c>
      <c r="F67" s="15" t="s">
        <v>24</v>
      </c>
    </row>
    <row r="68" spans="1:6" x14ac:dyDescent="0.2">
      <c r="A68" s="15">
        <v>11</v>
      </c>
      <c r="B68" s="15" t="s">
        <v>26</v>
      </c>
      <c r="C68" s="43">
        <v>256.45161290322579</v>
      </c>
      <c r="D68" s="43">
        <f>C68/10.76</f>
        <v>23.83379302074589</v>
      </c>
      <c r="E68" s="43">
        <v>324.19354838709683</v>
      </c>
      <c r="F68" s="43">
        <f>E68/10.76</f>
        <v>30.129511931886324</v>
      </c>
    </row>
    <row r="69" spans="1:6" x14ac:dyDescent="0.2">
      <c r="A69" s="15">
        <v>23</v>
      </c>
      <c r="B69" s="15" t="s">
        <v>26</v>
      </c>
      <c r="C69" s="43">
        <v>250.73313782991201</v>
      </c>
      <c r="D69" s="43">
        <f>C69/10.76</f>
        <v>23.302336229545727</v>
      </c>
      <c r="E69" s="43">
        <v>291.7888563049853</v>
      </c>
      <c r="F69" s="43">
        <f>E69/10.76</f>
        <v>27.117923448418708</v>
      </c>
    </row>
    <row r="70" spans="1:6" x14ac:dyDescent="0.2">
      <c r="A70" s="15">
        <v>38</v>
      </c>
      <c r="B70" s="15" t="s">
        <v>26</v>
      </c>
      <c r="C70" s="43">
        <v>246.7741935483871</v>
      </c>
      <c r="D70" s="43">
        <f>C70/10.76</f>
        <v>22.934404604868689</v>
      </c>
      <c r="E70" s="43">
        <v>287.09677419354841</v>
      </c>
      <c r="F70" s="43">
        <f>E70/10.76</f>
        <v>26.681856337690373</v>
      </c>
    </row>
    <row r="71" spans="1:6" ht="16" thickBot="1" x14ac:dyDescent="0.25">
      <c r="A71" s="15">
        <v>48</v>
      </c>
      <c r="B71" s="3" t="s">
        <v>26</v>
      </c>
      <c r="C71" s="44">
        <v>288.85630498533726</v>
      </c>
      <c r="D71" s="44">
        <f>C71/10.76</f>
        <v>26.845381504213499</v>
      </c>
      <c r="E71" s="44">
        <v>322.58064516129031</v>
      </c>
      <c r="F71" s="44">
        <f>E71/10.76</f>
        <v>29.979613862573448</v>
      </c>
    </row>
    <row r="72" spans="1:6" x14ac:dyDescent="0.2">
      <c r="A72" s="45"/>
      <c r="B72" s="9" t="s">
        <v>27</v>
      </c>
      <c r="C72" s="32">
        <f>AVERAGE(C68:C71)</f>
        <v>260.70381231671553</v>
      </c>
      <c r="D72" s="32">
        <f>AVERAGE(D68:D71)</f>
        <v>24.22897883984345</v>
      </c>
      <c r="E72" s="32">
        <f>AVERAGE(E68:E71)</f>
        <v>306.41495601173023</v>
      </c>
      <c r="F72" s="46">
        <f>AVERAGE(F68:F71)</f>
        <v>28.477226395142214</v>
      </c>
    </row>
    <row r="73" spans="1:6" ht="16" thickBot="1" x14ac:dyDescent="0.25">
      <c r="A73" s="45"/>
      <c r="B73" s="19" t="s">
        <v>28</v>
      </c>
      <c r="C73" s="47">
        <f>STDEV(C68:C71)/4</f>
        <v>4.7960328051370684</v>
      </c>
      <c r="D73" s="47">
        <f t="shared" ref="D73:F73" si="17">STDEV(D68:D71)/4</f>
        <v>0.44572795586775715</v>
      </c>
      <c r="E73" s="47">
        <f t="shared" si="17"/>
        <v>4.9255346450952713</v>
      </c>
      <c r="F73" s="47">
        <f t="shared" si="17"/>
        <v>0.45776344285272041</v>
      </c>
    </row>
    <row r="74" spans="1:6" x14ac:dyDescent="0.2">
      <c r="A74" s="29"/>
      <c r="B74" s="48"/>
      <c r="C74" s="49"/>
      <c r="D74" s="49"/>
      <c r="E74" s="49"/>
      <c r="F74" s="49"/>
    </row>
    <row r="75" spans="1:6" x14ac:dyDescent="0.2">
      <c r="A75" s="15">
        <v>17</v>
      </c>
      <c r="B75" s="15" t="s">
        <v>30</v>
      </c>
      <c r="C75" s="43">
        <v>241.93548387096774</v>
      </c>
      <c r="D75" s="43">
        <f>C75/10.76</f>
        <v>22.484710396930087</v>
      </c>
      <c r="E75" s="43">
        <v>275.80645161290323</v>
      </c>
      <c r="F75" s="43">
        <f>E75/10.76</f>
        <v>25.6325698525003</v>
      </c>
    </row>
    <row r="76" spans="1:6" x14ac:dyDescent="0.2">
      <c r="A76" s="15">
        <v>22</v>
      </c>
      <c r="B76" s="15" t="s">
        <v>30</v>
      </c>
      <c r="C76" s="43">
        <v>253.2258064516129</v>
      </c>
      <c r="D76" s="43">
        <f>C76/10.76</f>
        <v>23.533996882120157</v>
      </c>
      <c r="E76" s="43">
        <v>227.41935483870967</v>
      </c>
      <c r="F76" s="43">
        <f>E76/10.76</f>
        <v>21.135627773114283</v>
      </c>
    </row>
    <row r="77" spans="1:6" x14ac:dyDescent="0.2">
      <c r="A77" s="15">
        <v>39</v>
      </c>
      <c r="B77" s="15" t="s">
        <v>30</v>
      </c>
      <c r="C77" s="43">
        <v>256.45161290322579</v>
      </c>
      <c r="D77" s="43">
        <f>C77/10.76</f>
        <v>23.83379302074589</v>
      </c>
      <c r="E77" s="43">
        <v>256.45161290322579</v>
      </c>
      <c r="F77" s="43">
        <f>E77/10.76</f>
        <v>23.83379302074589</v>
      </c>
    </row>
    <row r="78" spans="1:6" ht="16" thickBot="1" x14ac:dyDescent="0.25">
      <c r="A78" s="15">
        <v>41</v>
      </c>
      <c r="B78" s="3" t="s">
        <v>30</v>
      </c>
      <c r="C78" s="44">
        <v>274.19354838709677</v>
      </c>
      <c r="D78" s="44">
        <f>C78/10.76</f>
        <v>25.482671783187431</v>
      </c>
      <c r="E78" s="44">
        <v>238.70967741935485</v>
      </c>
      <c r="F78" s="44">
        <f>E78/10.76</f>
        <v>22.184914258304353</v>
      </c>
    </row>
    <row r="79" spans="1:6" x14ac:dyDescent="0.2">
      <c r="A79" s="45"/>
      <c r="B79" s="9" t="s">
        <v>27</v>
      </c>
      <c r="C79" s="32">
        <f>AVERAGE(C75:C78)</f>
        <v>256.45161290322579</v>
      </c>
      <c r="D79" s="32">
        <f>AVERAGE(D75:D78)</f>
        <v>23.83379302074589</v>
      </c>
      <c r="E79" s="32">
        <f>AVERAGE(E75:E78)</f>
        <v>249.59677419354841</v>
      </c>
      <c r="F79" s="46">
        <f>AVERAGE(F75:F78)</f>
        <v>23.196726226166206</v>
      </c>
    </row>
    <row r="80" spans="1:6" ht="16" thickBot="1" x14ac:dyDescent="0.25">
      <c r="A80" s="45"/>
      <c r="B80" s="19" t="s">
        <v>28</v>
      </c>
      <c r="C80" s="47">
        <f>STDEV(C75:C78)/4</f>
        <v>3.3413448641548524</v>
      </c>
      <c r="D80" s="47">
        <f t="shared" ref="D80:F80" si="18">STDEV(D75:D78)/4</f>
        <v>0.31053390930807179</v>
      </c>
      <c r="E80" s="47">
        <f t="shared" si="18"/>
        <v>5.292098688873665</v>
      </c>
      <c r="F80" s="47">
        <f t="shared" si="18"/>
        <v>0.49183073316669729</v>
      </c>
    </row>
    <row r="82" spans="1:6" x14ac:dyDescent="0.2">
      <c r="A82">
        <v>2011</v>
      </c>
      <c r="C82" s="63" t="s">
        <v>21</v>
      </c>
      <c r="D82" s="63"/>
      <c r="E82" s="63" t="s">
        <v>22</v>
      </c>
      <c r="F82" s="63"/>
    </row>
    <row r="83" spans="1:6" ht="17" x14ac:dyDescent="0.2">
      <c r="A83" s="15" t="s">
        <v>4</v>
      </c>
      <c r="B83" s="15" t="s">
        <v>19</v>
      </c>
      <c r="C83" s="15" t="s">
        <v>23</v>
      </c>
      <c r="D83" s="15" t="s">
        <v>24</v>
      </c>
      <c r="E83" s="15" t="s">
        <v>23</v>
      </c>
      <c r="F83" s="15" t="s">
        <v>24</v>
      </c>
    </row>
    <row r="84" spans="1:6" x14ac:dyDescent="0.2">
      <c r="A84" s="15">
        <v>15</v>
      </c>
      <c r="B84" s="15" t="s">
        <v>26</v>
      </c>
      <c r="C84" s="43">
        <v>233.06451612903226</v>
      </c>
      <c r="D84" s="43">
        <f>C84/10.76</f>
        <v>21.660271015709316</v>
      </c>
      <c r="E84" s="43">
        <v>332.25806451612908</v>
      </c>
      <c r="F84" s="43">
        <f>E84/10.76</f>
        <v>30.87900227845066</v>
      </c>
    </row>
    <row r="85" spans="1:6" x14ac:dyDescent="0.2">
      <c r="A85" s="15">
        <v>26</v>
      </c>
      <c r="B85" s="15" t="s">
        <v>26</v>
      </c>
      <c r="C85" s="43">
        <v>226.61290322580646</v>
      </c>
      <c r="D85" s="43">
        <f>C85/10.76</f>
        <v>21.060678738457849</v>
      </c>
      <c r="E85" s="43">
        <v>328.22580645161293</v>
      </c>
      <c r="F85" s="43">
        <f>E85/10.76</f>
        <v>30.504257105168488</v>
      </c>
    </row>
    <row r="86" spans="1:6" x14ac:dyDescent="0.2">
      <c r="A86" s="15">
        <v>36</v>
      </c>
      <c r="B86" s="15" t="s">
        <v>26</v>
      </c>
      <c r="C86" s="43">
        <v>235.48387096774192</v>
      </c>
      <c r="D86" s="43">
        <f>C86/10.76</f>
        <v>21.885118119678619</v>
      </c>
      <c r="E86" s="43">
        <v>280.64516129032256</v>
      </c>
      <c r="F86" s="43">
        <f>E86/10.76</f>
        <v>26.082264060438899</v>
      </c>
    </row>
    <row r="87" spans="1:6" ht="16" thickBot="1" x14ac:dyDescent="0.25">
      <c r="A87" s="15">
        <v>47</v>
      </c>
      <c r="B87" s="3" t="s">
        <v>26</v>
      </c>
      <c r="C87" s="44">
        <v>219.20821114369502</v>
      </c>
      <c r="D87" s="44">
        <f>C87/10.76</f>
        <v>20.372510329339686</v>
      </c>
      <c r="E87" s="44">
        <v>298.38709677419354</v>
      </c>
      <c r="F87" s="44">
        <f>E87/10.76</f>
        <v>27.73114282288044</v>
      </c>
    </row>
    <row r="88" spans="1:6" x14ac:dyDescent="0.2">
      <c r="A88" s="45"/>
      <c r="B88" s="9" t="s">
        <v>27</v>
      </c>
      <c r="C88" s="32">
        <f>AVERAGE(C84:C87)</f>
        <v>228.59237536656892</v>
      </c>
      <c r="D88" s="32">
        <f>AVERAGE(D84:D87)</f>
        <v>21.244644550796369</v>
      </c>
      <c r="E88" s="32">
        <f>AVERAGE(E84:E87)</f>
        <v>309.87903225806451</v>
      </c>
      <c r="F88" s="46">
        <f>AVERAGE(F84:F87)</f>
        <v>28.799166566734623</v>
      </c>
    </row>
    <row r="89" spans="1:6" ht="16" thickBot="1" x14ac:dyDescent="0.25">
      <c r="A89" s="45"/>
      <c r="B89" s="19" t="s">
        <v>28</v>
      </c>
      <c r="C89" s="47">
        <f>STDEV(C84:C87)/4</f>
        <v>1.8227360543184463</v>
      </c>
      <c r="D89" s="47">
        <f t="shared" ref="D89:F89" si="19">STDEV(D84:D87)/4</f>
        <v>0.16939926155375903</v>
      </c>
      <c r="E89" s="47">
        <f t="shared" si="19"/>
        <v>6.1645981908809135</v>
      </c>
      <c r="F89" s="47">
        <f t="shared" si="19"/>
        <v>0.57291804747963904</v>
      </c>
    </row>
    <row r="90" spans="1:6" x14ac:dyDescent="0.2">
      <c r="A90" s="29"/>
      <c r="B90" s="48"/>
      <c r="C90" s="49"/>
      <c r="D90" s="49"/>
      <c r="E90" s="49"/>
      <c r="F90" s="49"/>
    </row>
    <row r="91" spans="1:6" x14ac:dyDescent="0.2">
      <c r="A91" s="15">
        <v>14</v>
      </c>
      <c r="B91" s="15" t="s">
        <v>30</v>
      </c>
      <c r="C91" s="43">
        <v>249.19354838709677</v>
      </c>
      <c r="D91" s="43">
        <f>C91/10.76</f>
        <v>23.159251708837989</v>
      </c>
      <c r="E91" s="43">
        <v>291.93548387096774</v>
      </c>
      <c r="F91" s="43">
        <f>E91/10.76</f>
        <v>27.131550545628972</v>
      </c>
    </row>
    <row r="92" spans="1:6" x14ac:dyDescent="0.2">
      <c r="A92" s="15">
        <v>29</v>
      </c>
      <c r="B92" s="15" t="s">
        <v>30</v>
      </c>
      <c r="C92" s="43">
        <v>248.53372434017595</v>
      </c>
      <c r="D92" s="43">
        <f>C92/10.76</f>
        <v>23.097929771391819</v>
      </c>
      <c r="E92" s="43">
        <v>315.98240469208207</v>
      </c>
      <c r="F92" s="43">
        <f>E92/10.76</f>
        <v>29.366394488111716</v>
      </c>
    </row>
    <row r="93" spans="1:6" x14ac:dyDescent="0.2">
      <c r="A93" s="15">
        <v>32</v>
      </c>
      <c r="B93" s="15" t="s">
        <v>30</v>
      </c>
      <c r="C93" s="43">
        <v>229.03225806451613</v>
      </c>
      <c r="D93" s="43">
        <f>C93/10.76</f>
        <v>21.285525842427148</v>
      </c>
      <c r="E93" s="43">
        <v>287.09677419354841</v>
      </c>
      <c r="F93" s="43">
        <f>E93/10.76</f>
        <v>26.681856337690373</v>
      </c>
    </row>
    <row r="94" spans="1:6" ht="16" thickBot="1" x14ac:dyDescent="0.25">
      <c r="A94" s="15">
        <v>49</v>
      </c>
      <c r="B94" s="3" t="s">
        <v>30</v>
      </c>
      <c r="C94" s="44">
        <v>225</v>
      </c>
      <c r="D94" s="44">
        <f>C94/10.76</f>
        <v>20.91078066914498</v>
      </c>
      <c r="E94" s="44">
        <v>285.48387096774195</v>
      </c>
      <c r="F94" s="44">
        <f>E94/10.76</f>
        <v>26.531958268377505</v>
      </c>
    </row>
    <row r="95" spans="1:6" x14ac:dyDescent="0.2">
      <c r="A95" s="45"/>
      <c r="B95" s="9" t="s">
        <v>27</v>
      </c>
      <c r="C95" s="32">
        <f>AVERAGE(C91:C94)</f>
        <v>237.93988269794721</v>
      </c>
      <c r="D95" s="32">
        <f>AVERAGE(D91:D94)</f>
        <v>22.113371997950484</v>
      </c>
      <c r="E95" s="32">
        <f>AVERAGE(E91:E94)</f>
        <v>295.12463343108504</v>
      </c>
      <c r="F95" s="46">
        <f>AVERAGE(F91:F94)</f>
        <v>27.427939909952144</v>
      </c>
    </row>
    <row r="96" spans="1:6" ht="16" thickBot="1" x14ac:dyDescent="0.25">
      <c r="A96" s="45"/>
      <c r="B96" s="19" t="s">
        <v>28</v>
      </c>
      <c r="C96" s="47">
        <f>STDEV(C91:C94)/4</f>
        <v>3.1808699446538453</v>
      </c>
      <c r="D96" s="47">
        <f t="shared" ref="D96:F96" si="20">STDEV(D91:D94)/4</f>
        <v>0.29561988333214195</v>
      </c>
      <c r="E96" s="47">
        <f t="shared" si="20"/>
        <v>3.5432098256888289</v>
      </c>
      <c r="F96" s="47">
        <f t="shared" si="20"/>
        <v>0.32929459346550449</v>
      </c>
    </row>
    <row r="98" spans="1:6" x14ac:dyDescent="0.2">
      <c r="A98">
        <v>2012</v>
      </c>
      <c r="C98" s="63" t="s">
        <v>21</v>
      </c>
      <c r="D98" s="63"/>
      <c r="E98" s="63" t="s">
        <v>22</v>
      </c>
      <c r="F98" s="63"/>
    </row>
    <row r="99" spans="1:6" ht="17" x14ac:dyDescent="0.2">
      <c r="A99" s="15" t="s">
        <v>4</v>
      </c>
      <c r="B99" s="15" t="s">
        <v>19</v>
      </c>
      <c r="C99" s="15" t="s">
        <v>23</v>
      </c>
      <c r="D99" s="15" t="s">
        <v>24</v>
      </c>
      <c r="E99" s="15" t="s">
        <v>23</v>
      </c>
      <c r="F99" s="15" t="s">
        <v>24</v>
      </c>
    </row>
    <row r="100" spans="1:6" x14ac:dyDescent="0.2">
      <c r="A100" s="15">
        <v>16</v>
      </c>
      <c r="B100" s="15" t="s">
        <v>26</v>
      </c>
      <c r="C100" s="43">
        <v>236.29032258064518</v>
      </c>
      <c r="D100" s="43">
        <f>C100/10.76</f>
        <v>21.960067154335054</v>
      </c>
      <c r="E100" s="43">
        <v>148.38709677419354</v>
      </c>
      <c r="F100" s="43">
        <f>E100/10.76</f>
        <v>13.790622376783785</v>
      </c>
    </row>
    <row r="101" spans="1:6" x14ac:dyDescent="0.2">
      <c r="A101" s="15">
        <v>25</v>
      </c>
      <c r="B101" s="15" t="s">
        <v>26</v>
      </c>
      <c r="C101" s="43">
        <v>249.19354838709677</v>
      </c>
      <c r="D101" s="43">
        <f>C101/10.76</f>
        <v>23.159251708837989</v>
      </c>
      <c r="E101" s="43">
        <v>187.90322580645162</v>
      </c>
      <c r="F101" s="43">
        <f>E101/10.76</f>
        <v>17.463125074949037</v>
      </c>
    </row>
    <row r="102" spans="1:6" x14ac:dyDescent="0.2">
      <c r="A102" s="15">
        <v>33</v>
      </c>
      <c r="B102" s="15" t="s">
        <v>26</v>
      </c>
      <c r="C102" s="43">
        <v>220.16129032258064</v>
      </c>
      <c r="D102" s="43">
        <f>C102/10.76</f>
        <v>20.461086461206381</v>
      </c>
      <c r="E102" s="43">
        <v>153.2258064516129</v>
      </c>
      <c r="F102" s="43">
        <f>E102/10.76</f>
        <v>14.240316584722388</v>
      </c>
    </row>
    <row r="103" spans="1:6" ht="16" thickBot="1" x14ac:dyDescent="0.25">
      <c r="A103" s="15">
        <v>42</v>
      </c>
      <c r="B103" s="3" t="s">
        <v>26</v>
      </c>
      <c r="C103" s="44">
        <v>223.38709677419354</v>
      </c>
      <c r="D103" s="44">
        <f>C103/10.76</f>
        <v>20.760882599832115</v>
      </c>
      <c r="E103" s="44">
        <v>168.54838709677418</v>
      </c>
      <c r="F103" s="44">
        <f>E103/10.76</f>
        <v>15.664348243194626</v>
      </c>
    </row>
    <row r="104" spans="1:6" x14ac:dyDescent="0.2">
      <c r="A104" s="45"/>
      <c r="B104" s="9" t="s">
        <v>27</v>
      </c>
      <c r="C104" s="32">
        <f>AVERAGE(C100:C103)</f>
        <v>232.25806451612902</v>
      </c>
      <c r="D104" s="32">
        <f>AVERAGE(D100:D103)</f>
        <v>21.585321981052886</v>
      </c>
      <c r="E104" s="32">
        <f>AVERAGE(E100:E103)</f>
        <v>164.51612903225805</v>
      </c>
      <c r="F104" s="46">
        <f>AVERAGE(F100:F103)</f>
        <v>15.289603069912458</v>
      </c>
    </row>
    <row r="105" spans="1:6" ht="16" thickBot="1" x14ac:dyDescent="0.25">
      <c r="A105" s="45"/>
      <c r="B105" s="19" t="s">
        <v>28</v>
      </c>
      <c r="C105" s="47">
        <f>STDEV(C100:C103)/4</f>
        <v>3.3169254514121156</v>
      </c>
      <c r="D105" s="47">
        <f t="shared" ref="D105:F105" si="21">STDEV(D100:D103)/4</f>
        <v>0.30826444715725942</v>
      </c>
      <c r="E105" s="47">
        <f t="shared" si="21"/>
        <v>4.45073136822539</v>
      </c>
      <c r="F105" s="47">
        <f t="shared" si="21"/>
        <v>0.4136367442588656</v>
      </c>
    </row>
    <row r="106" spans="1:6" x14ac:dyDescent="0.2">
      <c r="A106" s="29"/>
      <c r="B106" s="48"/>
      <c r="C106" s="49"/>
      <c r="D106" s="49"/>
      <c r="E106" s="49"/>
      <c r="F106" s="49"/>
    </row>
    <row r="107" spans="1:6" x14ac:dyDescent="0.2">
      <c r="A107" s="15">
        <v>18</v>
      </c>
      <c r="B107" s="15" t="s">
        <v>30</v>
      </c>
      <c r="C107" s="43">
        <v>233.06451612903226</v>
      </c>
      <c r="D107" s="43">
        <f>C107/10.76</f>
        <v>21.660271015709316</v>
      </c>
      <c r="E107" s="43">
        <v>151.61290322580646</v>
      </c>
      <c r="F107" s="43">
        <f>E107/10.76</f>
        <v>14.090418515409523</v>
      </c>
    </row>
    <row r="108" spans="1:6" x14ac:dyDescent="0.2">
      <c r="A108" s="15">
        <v>28</v>
      </c>
      <c r="B108" s="15" t="s">
        <v>30</v>
      </c>
      <c r="C108" s="43">
        <v>250</v>
      </c>
      <c r="D108" s="43">
        <f>C108/10.76</f>
        <v>23.234200743494423</v>
      </c>
      <c r="E108" s="43">
        <v>176.68621700879766</v>
      </c>
      <c r="F108" s="43">
        <f>E108/10.76</f>
        <v>16.420652138364094</v>
      </c>
    </row>
    <row r="109" spans="1:6" x14ac:dyDescent="0.2">
      <c r="A109" s="15">
        <v>37</v>
      </c>
      <c r="B109" s="15" t="s">
        <v>30</v>
      </c>
      <c r="C109" s="43">
        <v>235.48387096774192</v>
      </c>
      <c r="D109" s="43">
        <f>C109/10.76</f>
        <v>21.885118119678619</v>
      </c>
      <c r="E109" s="43">
        <v>128.2258064516129</v>
      </c>
      <c r="F109" s="43">
        <f>E109/10.76</f>
        <v>11.916896510372945</v>
      </c>
    </row>
    <row r="110" spans="1:6" ht="16" thickBot="1" x14ac:dyDescent="0.25">
      <c r="A110" s="15">
        <v>46</v>
      </c>
      <c r="B110" s="3" t="s">
        <v>30</v>
      </c>
      <c r="C110" s="44">
        <v>227.27272727272728</v>
      </c>
      <c r="D110" s="44">
        <f>C110/10.76</f>
        <v>21.122000675904022</v>
      </c>
      <c r="E110" s="44">
        <v>152.49266862170089</v>
      </c>
      <c r="F110" s="44">
        <f>E110/10.76</f>
        <v>14.172181098671086</v>
      </c>
    </row>
    <row r="111" spans="1:6" x14ac:dyDescent="0.2">
      <c r="A111" s="45"/>
      <c r="B111" s="9" t="s">
        <v>27</v>
      </c>
      <c r="C111" s="32">
        <f>AVERAGE(C107:C110)</f>
        <v>236.45527859237535</v>
      </c>
      <c r="D111" s="32">
        <f>AVERAGE(D107:D110)</f>
        <v>21.975397638696595</v>
      </c>
      <c r="E111" s="32">
        <f>AVERAGE(E107:E110)</f>
        <v>152.25439882697947</v>
      </c>
      <c r="F111" s="46">
        <f>AVERAGE(F107:F110)</f>
        <v>14.15003706570441</v>
      </c>
    </row>
    <row r="112" spans="1:6" ht="16" thickBot="1" x14ac:dyDescent="0.25">
      <c r="A112" s="45"/>
      <c r="B112" s="19" t="s">
        <v>28</v>
      </c>
      <c r="C112" s="47">
        <f>STDEV(C107:C110)/4</f>
        <v>2.4161765146790137</v>
      </c>
      <c r="D112" s="47">
        <f t="shared" ref="D112:F112" si="22">STDEV(D107:D110)/4</f>
        <v>0.22455172069507554</v>
      </c>
      <c r="E112" s="47">
        <f t="shared" si="22"/>
        <v>4.9471272815484255</v>
      </c>
      <c r="F112" s="47">
        <f t="shared" si="22"/>
        <v>0.45977019345245906</v>
      </c>
    </row>
    <row r="114" spans="1:6" x14ac:dyDescent="0.2">
      <c r="A114">
        <v>2013</v>
      </c>
      <c r="C114" s="63" t="s">
        <v>21</v>
      </c>
      <c r="D114" s="63"/>
      <c r="E114" s="63" t="s">
        <v>22</v>
      </c>
      <c r="F114" s="63"/>
    </row>
    <row r="115" spans="1:6" ht="17" x14ac:dyDescent="0.2">
      <c r="A115" s="15" t="s">
        <v>4</v>
      </c>
      <c r="B115" s="15" t="s">
        <v>19</v>
      </c>
      <c r="C115" s="15" t="s">
        <v>23</v>
      </c>
      <c r="D115" s="15" t="s">
        <v>24</v>
      </c>
      <c r="E115" s="15" t="s">
        <v>23</v>
      </c>
      <c r="F115" s="15" t="s">
        <v>24</v>
      </c>
    </row>
    <row r="116" spans="1:6" x14ac:dyDescent="0.2">
      <c r="A116" s="15">
        <v>11</v>
      </c>
      <c r="B116" s="15" t="s">
        <v>26</v>
      </c>
      <c r="C116" s="43">
        <v>233.87096774193549</v>
      </c>
      <c r="D116" s="43">
        <f>C116/10.76</f>
        <v>21.735220050365751</v>
      </c>
      <c r="E116" s="43">
        <v>142.74193548387098</v>
      </c>
      <c r="F116" s="43">
        <f>E116/10.76</f>
        <v>13.265979134188752</v>
      </c>
    </row>
    <row r="117" spans="1:6" x14ac:dyDescent="0.2">
      <c r="A117" s="15">
        <v>23</v>
      </c>
      <c r="B117" s="15" t="s">
        <v>26</v>
      </c>
      <c r="C117" s="43">
        <v>250</v>
      </c>
      <c r="D117" s="43">
        <f>C117/10.76</f>
        <v>23.234200743494423</v>
      </c>
      <c r="E117" s="43">
        <v>131.23167155425222</v>
      </c>
      <c r="F117" s="43">
        <f>E117/10.76</f>
        <v>12.196252003183291</v>
      </c>
    </row>
    <row r="118" spans="1:6" x14ac:dyDescent="0.2">
      <c r="A118" s="15">
        <v>38</v>
      </c>
      <c r="B118" s="15" t="s">
        <v>26</v>
      </c>
      <c r="C118" s="43">
        <v>248.38709677419357</v>
      </c>
      <c r="D118" s="43">
        <f>C118/10.76</f>
        <v>23.084302674181558</v>
      </c>
      <c r="E118" s="43">
        <v>128.2258064516129</v>
      </c>
      <c r="F118" s="43">
        <f>E118/10.76</f>
        <v>11.916896510372945</v>
      </c>
    </row>
    <row r="119" spans="1:6" ht="16" thickBot="1" x14ac:dyDescent="0.25">
      <c r="A119" s="15">
        <v>48</v>
      </c>
      <c r="B119" s="3" t="s">
        <v>26</v>
      </c>
      <c r="C119" s="44">
        <v>234.6041055718475</v>
      </c>
      <c r="D119" s="44">
        <f>C119/10.76</f>
        <v>21.803355536417055</v>
      </c>
      <c r="E119" s="44">
        <v>116.56891495601174</v>
      </c>
      <c r="F119" s="44">
        <f>E119/10.76</f>
        <v>10.833542282157225</v>
      </c>
    </row>
    <row r="120" spans="1:6" x14ac:dyDescent="0.2">
      <c r="A120" s="45"/>
      <c r="B120" s="9" t="s">
        <v>27</v>
      </c>
      <c r="C120" s="32">
        <f>AVERAGE(C116:C119)</f>
        <v>241.71554252199414</v>
      </c>
      <c r="D120" s="32">
        <f>AVERAGE(D116:D119)</f>
        <v>22.464269751114699</v>
      </c>
      <c r="E120" s="32">
        <f>AVERAGE(E116:E119)</f>
        <v>129.69208211143697</v>
      </c>
      <c r="F120" s="46">
        <f>AVERAGE(F116:F119)</f>
        <v>12.053167482475553</v>
      </c>
    </row>
    <row r="121" spans="1:6" ht="16" thickBot="1" x14ac:dyDescent="0.25">
      <c r="A121" s="45"/>
      <c r="B121" s="19" t="s">
        <v>28</v>
      </c>
      <c r="C121" s="47">
        <f>STDEV(C116:C119)/4</f>
        <v>2.1662744556263847</v>
      </c>
      <c r="D121" s="47">
        <f t="shared" ref="D121:F121" si="23">STDEV(D116:D119)/4</f>
        <v>0.20132662227011003</v>
      </c>
      <c r="E121" s="47">
        <f t="shared" si="23"/>
        <v>2.6888523310539303</v>
      </c>
      <c r="F121" s="47">
        <f t="shared" si="23"/>
        <v>0.24989333931727975</v>
      </c>
    </row>
    <row r="122" spans="1:6" x14ac:dyDescent="0.2">
      <c r="A122" s="29"/>
      <c r="B122" s="48"/>
      <c r="C122" s="49"/>
      <c r="D122" s="49"/>
      <c r="E122" s="49"/>
      <c r="F122" s="49"/>
    </row>
    <row r="123" spans="1:6" x14ac:dyDescent="0.2">
      <c r="A123" s="15">
        <v>12</v>
      </c>
      <c r="B123" s="15" t="s">
        <v>30</v>
      </c>
      <c r="C123" s="43">
        <v>255.64516129032259</v>
      </c>
      <c r="D123" s="43">
        <f>C123/10.76</f>
        <v>23.75884398608946</v>
      </c>
      <c r="E123" s="43">
        <v>255.64516129032259</v>
      </c>
      <c r="F123" s="43">
        <f>E123/10.76</f>
        <v>23.75884398608946</v>
      </c>
    </row>
    <row r="124" spans="1:6" x14ac:dyDescent="0.2">
      <c r="A124" s="15">
        <v>21</v>
      </c>
      <c r="B124" s="15" t="s">
        <v>30</v>
      </c>
      <c r="C124" s="43">
        <v>249.19354838709677</v>
      </c>
      <c r="D124" s="43">
        <f>C124/10.76</f>
        <v>23.159251708837989</v>
      </c>
      <c r="E124" s="43">
        <v>249.19354838709677</v>
      </c>
      <c r="F124" s="43">
        <f>E124/10.76</f>
        <v>23.159251708837989</v>
      </c>
    </row>
    <row r="125" spans="1:6" x14ac:dyDescent="0.2">
      <c r="A125" s="15">
        <v>31</v>
      </c>
      <c r="B125" s="15" t="s">
        <v>30</v>
      </c>
      <c r="C125" s="43">
        <v>237.90322580645162</v>
      </c>
      <c r="D125" s="43">
        <f>C125/10.76</f>
        <v>22.109965223647919</v>
      </c>
      <c r="E125" s="43">
        <v>237.90322580645162</v>
      </c>
      <c r="F125" s="43">
        <f>E125/10.76</f>
        <v>22.109965223647919</v>
      </c>
    </row>
    <row r="126" spans="1:6" ht="16" thickBot="1" x14ac:dyDescent="0.25">
      <c r="A126" s="15">
        <v>43</v>
      </c>
      <c r="B126" s="3" t="s">
        <v>30</v>
      </c>
      <c r="C126" s="44">
        <v>242.74193548387098</v>
      </c>
      <c r="D126" s="44">
        <f>C126/10.76</f>
        <v>22.559659431586521</v>
      </c>
      <c r="E126" s="44">
        <v>242.74193548387098</v>
      </c>
      <c r="F126" s="44">
        <f>E126/10.76</f>
        <v>22.559659431586521</v>
      </c>
    </row>
    <row r="127" spans="1:6" x14ac:dyDescent="0.2">
      <c r="A127" s="45"/>
      <c r="B127" s="9" t="s">
        <v>27</v>
      </c>
      <c r="C127" s="32">
        <f>AVERAGE(C123:C126)</f>
        <v>246.37096774193549</v>
      </c>
      <c r="D127" s="32">
        <f>AVERAGE(D123:D126)</f>
        <v>22.896930087540472</v>
      </c>
      <c r="E127" s="32">
        <f>AVERAGE(E123:E126)</f>
        <v>246.37096774193549</v>
      </c>
      <c r="F127" s="46">
        <f>AVERAGE(F123:F126)</f>
        <v>22.896930087540472</v>
      </c>
    </row>
    <row r="128" spans="1:6" ht="16" thickBot="1" x14ac:dyDescent="0.25">
      <c r="A128" s="45"/>
      <c r="B128" s="19" t="s">
        <v>28</v>
      </c>
      <c r="C128" s="47">
        <f>STDEV(C123:C126)/4</f>
        <v>1.930296588218424</v>
      </c>
      <c r="D128" s="47">
        <f t="shared" ref="D128:F128" si="24">STDEV(D123:D126)/4</f>
        <v>0.17939559370059707</v>
      </c>
      <c r="E128" s="47">
        <f t="shared" si="24"/>
        <v>1.930296588218424</v>
      </c>
      <c r="F128" s="47">
        <f t="shared" si="24"/>
        <v>0.17939559370059707</v>
      </c>
    </row>
    <row r="130" spans="1:6" x14ac:dyDescent="0.2">
      <c r="A130">
        <v>2014</v>
      </c>
      <c r="C130" s="63" t="s">
        <v>21</v>
      </c>
      <c r="D130" s="63"/>
      <c r="E130" s="63" t="s">
        <v>22</v>
      </c>
      <c r="F130" s="63"/>
    </row>
    <row r="131" spans="1:6" ht="17" x14ac:dyDescent="0.2">
      <c r="A131" s="15" t="s">
        <v>4</v>
      </c>
      <c r="B131" s="15" t="s">
        <v>19</v>
      </c>
      <c r="C131" s="15" t="s">
        <v>23</v>
      </c>
      <c r="D131" s="15" t="s">
        <v>24</v>
      </c>
      <c r="E131" s="15" t="s">
        <v>23</v>
      </c>
      <c r="F131" s="15" t="s">
        <v>24</v>
      </c>
    </row>
    <row r="132" spans="1:6" x14ac:dyDescent="0.2">
      <c r="A132" s="15"/>
      <c r="B132" s="15" t="s">
        <v>26</v>
      </c>
      <c r="C132" s="15"/>
      <c r="D132" s="15"/>
      <c r="E132" s="15"/>
      <c r="F132" s="15"/>
    </row>
    <row r="133" spans="1:6" x14ac:dyDescent="0.2">
      <c r="A133" s="15"/>
      <c r="B133" s="15" t="s">
        <v>26</v>
      </c>
      <c r="C133" s="15"/>
      <c r="D133" s="15"/>
      <c r="E133" s="15"/>
      <c r="F133" s="15"/>
    </row>
    <row r="134" spans="1:6" x14ac:dyDescent="0.2">
      <c r="A134" s="15"/>
      <c r="B134" s="15" t="s">
        <v>26</v>
      </c>
      <c r="C134" s="15"/>
      <c r="D134" s="15"/>
      <c r="E134" s="15"/>
      <c r="F134" s="15"/>
    </row>
    <row r="135" spans="1:6" ht="16" thickBot="1" x14ac:dyDescent="0.25">
      <c r="A135" s="15"/>
      <c r="B135" s="3" t="s">
        <v>26</v>
      </c>
      <c r="C135" s="3"/>
      <c r="D135" s="3"/>
      <c r="E135" s="3"/>
      <c r="F135" s="3"/>
    </row>
    <row r="136" spans="1:6" x14ac:dyDescent="0.2">
      <c r="A136" s="45"/>
      <c r="B136" s="9" t="s">
        <v>27</v>
      </c>
      <c r="C136" s="10"/>
      <c r="D136" s="10"/>
      <c r="E136" s="10"/>
      <c r="F136" s="11"/>
    </row>
    <row r="137" spans="1:6" ht="16" thickBot="1" x14ac:dyDescent="0.25">
      <c r="A137" s="45"/>
      <c r="B137" s="19" t="s">
        <v>28</v>
      </c>
      <c r="C137" s="20"/>
      <c r="D137" s="20"/>
      <c r="E137" s="20"/>
      <c r="F137" s="21"/>
    </row>
    <row r="138" spans="1:6" x14ac:dyDescent="0.2">
      <c r="A138" s="29"/>
      <c r="B138" s="48"/>
      <c r="C138" s="48"/>
      <c r="D138" s="48"/>
      <c r="E138" s="48"/>
      <c r="F138" s="48"/>
    </row>
    <row r="139" spans="1:6" x14ac:dyDescent="0.2">
      <c r="A139" s="15"/>
      <c r="B139" s="15" t="s">
        <v>30</v>
      </c>
      <c r="C139" s="15"/>
      <c r="D139" s="15"/>
      <c r="E139" s="15"/>
      <c r="F139" s="15"/>
    </row>
    <row r="140" spans="1:6" x14ac:dyDescent="0.2">
      <c r="A140" s="15"/>
      <c r="B140" s="15" t="s">
        <v>30</v>
      </c>
      <c r="C140" s="15"/>
      <c r="D140" s="15"/>
      <c r="E140" s="15"/>
      <c r="F140" s="15"/>
    </row>
    <row r="141" spans="1:6" x14ac:dyDescent="0.2">
      <c r="A141" s="15"/>
      <c r="B141" s="15" t="s">
        <v>30</v>
      </c>
      <c r="C141" s="15"/>
      <c r="D141" s="15"/>
      <c r="E141" s="15"/>
      <c r="F141" s="15"/>
    </row>
    <row r="142" spans="1:6" ht="16" thickBot="1" x14ac:dyDescent="0.25">
      <c r="A142" s="15"/>
      <c r="B142" s="3" t="s">
        <v>30</v>
      </c>
      <c r="C142" s="3"/>
      <c r="D142" s="3"/>
      <c r="E142" s="3"/>
      <c r="F142" s="3"/>
    </row>
    <row r="143" spans="1:6" x14ac:dyDescent="0.2">
      <c r="A143" s="45"/>
      <c r="B143" s="9" t="s">
        <v>27</v>
      </c>
      <c r="C143" s="10"/>
      <c r="D143" s="10"/>
      <c r="E143" s="10"/>
      <c r="F143" s="11"/>
    </row>
    <row r="144" spans="1:6" ht="16" thickBot="1" x14ac:dyDescent="0.25">
      <c r="A144" s="45"/>
      <c r="B144" s="19" t="s">
        <v>28</v>
      </c>
      <c r="C144" s="20"/>
      <c r="D144" s="20"/>
      <c r="E144" s="20"/>
      <c r="F144" s="21"/>
    </row>
    <row r="146" spans="1:6" x14ac:dyDescent="0.2">
      <c r="A146">
        <v>2015</v>
      </c>
      <c r="C146" s="63" t="s">
        <v>21</v>
      </c>
      <c r="D146" s="63"/>
      <c r="E146" s="63" t="s">
        <v>22</v>
      </c>
      <c r="F146" s="63"/>
    </row>
    <row r="147" spans="1:6" ht="17" x14ac:dyDescent="0.2">
      <c r="A147" s="15" t="s">
        <v>4</v>
      </c>
      <c r="B147" s="15" t="s">
        <v>19</v>
      </c>
      <c r="C147" s="15" t="s">
        <v>23</v>
      </c>
      <c r="D147" s="15" t="s">
        <v>24</v>
      </c>
      <c r="E147" s="15" t="s">
        <v>23</v>
      </c>
      <c r="F147" s="15" t="s">
        <v>24</v>
      </c>
    </row>
    <row r="148" spans="1:6" x14ac:dyDescent="0.2">
      <c r="A148" s="15">
        <v>16</v>
      </c>
      <c r="B148" s="15" t="s">
        <v>26</v>
      </c>
      <c r="C148" s="43">
        <v>290</v>
      </c>
      <c r="D148" s="43">
        <f>C148/10.76</f>
        <v>26.951672862453531</v>
      </c>
      <c r="E148" s="43">
        <v>276.66666666666669</v>
      </c>
      <c r="F148" s="43">
        <f>E148/10.76</f>
        <v>25.712515489467165</v>
      </c>
    </row>
    <row r="149" spans="1:6" x14ac:dyDescent="0.2">
      <c r="A149" s="15">
        <v>25</v>
      </c>
      <c r="B149" s="15" t="s">
        <v>26</v>
      </c>
      <c r="C149" s="43">
        <v>221.66666666666669</v>
      </c>
      <c r="D149" s="43">
        <f>C149/10.76</f>
        <v>20.600991325898391</v>
      </c>
      <c r="E149" s="43">
        <v>190.83333333333331</v>
      </c>
      <c r="F149" s="43">
        <f>E149/10.76</f>
        <v>17.735439900867409</v>
      </c>
    </row>
    <row r="150" spans="1:6" x14ac:dyDescent="0.2">
      <c r="A150" s="15">
        <v>33</v>
      </c>
      <c r="B150" s="15" t="s">
        <v>26</v>
      </c>
      <c r="C150" s="43">
        <v>245</v>
      </c>
      <c r="D150" s="43">
        <f>C150/10.76</f>
        <v>22.769516728624534</v>
      </c>
      <c r="E150" s="43">
        <v>290</v>
      </c>
      <c r="F150" s="43">
        <f>E150/10.76</f>
        <v>26.951672862453531</v>
      </c>
    </row>
    <row r="151" spans="1:6" ht="16" thickBot="1" x14ac:dyDescent="0.25">
      <c r="A151" s="15">
        <v>42</v>
      </c>
      <c r="B151" s="3" t="s">
        <v>26</v>
      </c>
      <c r="C151" s="44">
        <v>227.50000000000003</v>
      </c>
      <c r="D151" s="44">
        <f>C151/10.76</f>
        <v>21.143122676579928</v>
      </c>
      <c r="E151" s="44">
        <v>173.33333333333334</v>
      </c>
      <c r="F151" s="44">
        <f>E151/10.76</f>
        <v>16.109045848822802</v>
      </c>
    </row>
    <row r="152" spans="1:6" x14ac:dyDescent="0.2">
      <c r="A152" s="45"/>
      <c r="B152" s="9" t="s">
        <v>27</v>
      </c>
      <c r="C152" s="32">
        <f>AVERAGE(C148:C151)</f>
        <v>246.04166666666669</v>
      </c>
      <c r="D152" s="32">
        <f>AVERAGE(D148:D151)</f>
        <v>22.8663258983891</v>
      </c>
      <c r="E152" s="32">
        <f>AVERAGE(E148:E151)</f>
        <v>232.70833333333334</v>
      </c>
      <c r="F152" s="46">
        <f>AVERAGE(F148:F151)</f>
        <v>21.627168525402727</v>
      </c>
    </row>
    <row r="153" spans="1:6" ht="16" thickBot="1" x14ac:dyDescent="0.25">
      <c r="A153" s="45"/>
      <c r="B153" s="19" t="s">
        <v>28</v>
      </c>
      <c r="C153" s="47">
        <f>STDEV(C148:C151)/4</f>
        <v>7.7343311586860191</v>
      </c>
      <c r="D153" s="47">
        <f t="shared" ref="D153:F153" si="25">STDEV(D148:D151)/4</f>
        <v>0.71880401103030012</v>
      </c>
      <c r="E153" s="47">
        <f t="shared" si="25"/>
        <v>14.785674647053419</v>
      </c>
      <c r="F153" s="47">
        <f t="shared" si="25"/>
        <v>1.3741333315105431</v>
      </c>
    </row>
    <row r="154" spans="1:6" x14ac:dyDescent="0.2">
      <c r="A154" s="29"/>
      <c r="B154" s="48"/>
      <c r="C154" s="49"/>
      <c r="D154" s="49"/>
      <c r="E154" s="49"/>
      <c r="F154" s="49"/>
    </row>
    <row r="155" spans="1:6" x14ac:dyDescent="0.2">
      <c r="A155" s="15">
        <v>14</v>
      </c>
      <c r="B155" s="15" t="s">
        <v>30</v>
      </c>
      <c r="C155" s="43">
        <v>255.83333333333334</v>
      </c>
      <c r="D155" s="43">
        <f>C155/10.76</f>
        <v>23.776332094175963</v>
      </c>
      <c r="E155" s="43">
        <v>240.00000000000003</v>
      </c>
      <c r="F155" s="43">
        <f>E155/10.76</f>
        <v>22.304832713754649</v>
      </c>
    </row>
    <row r="156" spans="1:6" x14ac:dyDescent="0.2">
      <c r="A156" s="15">
        <v>29</v>
      </c>
      <c r="B156" s="15" t="s">
        <v>30</v>
      </c>
      <c r="C156" s="43">
        <v>220</v>
      </c>
      <c r="D156" s="43">
        <f>C156/10.76</f>
        <v>20.446096654275092</v>
      </c>
      <c r="E156" s="43">
        <v>149.16666666666666</v>
      </c>
      <c r="F156" s="43">
        <f>E156/10.76</f>
        <v>13.863073110285006</v>
      </c>
    </row>
    <row r="157" spans="1:6" x14ac:dyDescent="0.2">
      <c r="A157" s="15">
        <v>32</v>
      </c>
      <c r="B157" s="15" t="s">
        <v>30</v>
      </c>
      <c r="C157" s="43">
        <v>238.33333333333334</v>
      </c>
      <c r="D157" s="43">
        <f>C157/10.76</f>
        <v>22.149938042131353</v>
      </c>
      <c r="E157" s="43">
        <v>246.66666666666669</v>
      </c>
      <c r="F157" s="43">
        <f>E157/10.76</f>
        <v>22.924411400247834</v>
      </c>
    </row>
    <row r="158" spans="1:6" ht="16" thickBot="1" x14ac:dyDescent="0.25">
      <c r="A158" s="15">
        <v>49</v>
      </c>
      <c r="B158" s="3" t="s">
        <v>30</v>
      </c>
      <c r="C158" s="44">
        <v>228.33333333333334</v>
      </c>
      <c r="D158" s="44">
        <f>C158/10.76</f>
        <v>21.220570012391576</v>
      </c>
      <c r="E158" s="44">
        <v>228.33333333333334</v>
      </c>
      <c r="F158" s="44">
        <f>E158/10.76</f>
        <v>21.220570012391576</v>
      </c>
    </row>
    <row r="159" spans="1:6" x14ac:dyDescent="0.2">
      <c r="A159" s="45"/>
      <c r="B159" s="9" t="s">
        <v>27</v>
      </c>
      <c r="C159" s="32">
        <f>AVERAGE(C155:C158)</f>
        <v>235.62500000000003</v>
      </c>
      <c r="D159" s="32">
        <f>AVERAGE(D155:D158)</f>
        <v>21.898234200743495</v>
      </c>
      <c r="E159" s="32">
        <f>AVERAGE(E155:E158)</f>
        <v>216.04166666666669</v>
      </c>
      <c r="F159" s="46">
        <f>AVERAGE(F155:F158)</f>
        <v>20.078221809169769</v>
      </c>
    </row>
    <row r="160" spans="1:6" ht="16" thickBot="1" x14ac:dyDescent="0.25">
      <c r="A160" s="50"/>
      <c r="B160" s="51" t="s">
        <v>28</v>
      </c>
      <c r="C160" s="47">
        <f>STDEV(C155:C158)/4</f>
        <v>3.8541666666666674</v>
      </c>
      <c r="D160" s="47">
        <f t="shared" ref="D160:F160" si="26">STDEV(D155:D158)/4</f>
        <v>0.35819392812887274</v>
      </c>
      <c r="E160" s="47">
        <f t="shared" si="26"/>
        <v>11.305643000617327</v>
      </c>
      <c r="F160" s="47">
        <f t="shared" si="26"/>
        <v>1.0507103160424982</v>
      </c>
    </row>
    <row r="162" spans="1:6" x14ac:dyDescent="0.2">
      <c r="A162">
        <v>2016</v>
      </c>
      <c r="C162" s="63" t="s">
        <v>21</v>
      </c>
      <c r="D162" s="63"/>
      <c r="E162" s="63" t="s">
        <v>22</v>
      </c>
      <c r="F162" s="63"/>
    </row>
    <row r="163" spans="1:6" ht="17" x14ac:dyDescent="0.2">
      <c r="A163" s="15" t="s">
        <v>4</v>
      </c>
      <c r="B163" s="15" t="s">
        <v>19</v>
      </c>
      <c r="C163" s="15" t="s">
        <v>23</v>
      </c>
      <c r="D163" s="15" t="s">
        <v>24</v>
      </c>
      <c r="E163" s="15" t="s">
        <v>23</v>
      </c>
      <c r="F163" s="15" t="s">
        <v>24</v>
      </c>
    </row>
    <row r="164" spans="1:6" x14ac:dyDescent="0.2">
      <c r="A164" s="15">
        <v>11</v>
      </c>
      <c r="B164" s="15" t="s">
        <v>26</v>
      </c>
      <c r="C164" s="43">
        <v>289.99883999999997</v>
      </c>
      <c r="D164" s="43">
        <f>C164/10.76</f>
        <v>26.951565055762078</v>
      </c>
      <c r="E164" s="43">
        <v>199.16586999999998</v>
      </c>
      <c r="F164" s="43">
        <f>E164/10.76</f>
        <v>18.509839219330853</v>
      </c>
    </row>
    <row r="165" spans="1:6" x14ac:dyDescent="0.2">
      <c r="A165" s="15">
        <v>23</v>
      </c>
      <c r="B165" s="15" t="s">
        <v>26</v>
      </c>
      <c r="C165" s="43">
        <v>247.49900999999997</v>
      </c>
      <c r="D165" s="43">
        <f t="shared" ref="D165:D167" si="27">C165/10.76</f>
        <v>23.001766728624531</v>
      </c>
      <c r="E165" s="43">
        <v>147.49940999999998</v>
      </c>
      <c r="F165" s="43">
        <f t="shared" ref="F165:F167" si="28">E165/10.76</f>
        <v>13.708123605947954</v>
      </c>
    </row>
    <row r="166" spans="1:6" x14ac:dyDescent="0.2">
      <c r="A166" s="15">
        <v>38</v>
      </c>
      <c r="B166" s="15" t="s">
        <v>26</v>
      </c>
      <c r="C166" s="43">
        <v>229.99907999999999</v>
      </c>
      <c r="D166" s="43">
        <f t="shared" si="27"/>
        <v>21.375379182156134</v>
      </c>
      <c r="E166" s="43">
        <v>172.49930999999998</v>
      </c>
      <c r="F166" s="43">
        <f t="shared" si="28"/>
        <v>16.0315343866171</v>
      </c>
    </row>
    <row r="167" spans="1:6" ht="16" thickBot="1" x14ac:dyDescent="0.25">
      <c r="A167" s="15">
        <v>48</v>
      </c>
      <c r="B167" s="3" t="s">
        <v>26</v>
      </c>
      <c r="C167" s="44">
        <v>238.33238</v>
      </c>
      <c r="D167" s="44">
        <f t="shared" si="27"/>
        <v>22.149849442379182</v>
      </c>
      <c r="E167" s="44">
        <v>138</v>
      </c>
      <c r="F167" s="44">
        <f t="shared" si="28"/>
        <v>12.825278810408923</v>
      </c>
    </row>
    <row r="168" spans="1:6" x14ac:dyDescent="0.2">
      <c r="A168" s="45"/>
      <c r="B168" s="9" t="s">
        <v>27</v>
      </c>
      <c r="C168" s="32">
        <f>AVERAGE(C164:C167)</f>
        <v>251.45732750000002</v>
      </c>
      <c r="D168" s="32">
        <f>AVERAGE(D164:D167)</f>
        <v>23.36964010223048</v>
      </c>
      <c r="E168" s="32">
        <f>AVERAGE(E164:E167)</f>
        <v>164.29114749999997</v>
      </c>
      <c r="F168" s="46">
        <f>AVERAGE(F164:F167)</f>
        <v>15.268694005576206</v>
      </c>
    </row>
    <row r="169" spans="1:6" ht="16" thickBot="1" x14ac:dyDescent="0.25">
      <c r="A169" s="50"/>
      <c r="B169" s="51" t="s">
        <v>28</v>
      </c>
      <c r="C169" s="47">
        <f>STDEV(C164:C167)/4</f>
        <v>6.6674537491638466</v>
      </c>
      <c r="D169" s="47">
        <f t="shared" ref="D169:F169" si="29">STDEV(D164:D167)/4</f>
        <v>0.61965183542414914</v>
      </c>
      <c r="E169" s="47">
        <f t="shared" si="29"/>
        <v>6.8568807993231982</v>
      </c>
      <c r="F169" s="47">
        <f t="shared" si="29"/>
        <v>0.63725657986274731</v>
      </c>
    </row>
    <row r="170" spans="1:6" x14ac:dyDescent="0.2">
      <c r="A170" s="29"/>
      <c r="B170" s="48"/>
      <c r="C170" s="49"/>
      <c r="D170" s="49"/>
      <c r="E170" s="49"/>
      <c r="F170" s="49"/>
    </row>
    <row r="171" spans="1:6" x14ac:dyDescent="0.2">
      <c r="A171" s="15">
        <v>18</v>
      </c>
      <c r="B171" s="15" t="s">
        <v>30</v>
      </c>
      <c r="C171" s="43">
        <v>234.99905999999999</v>
      </c>
      <c r="D171" s="43">
        <f>C171/10.76</f>
        <v>21.840061338289964</v>
      </c>
      <c r="E171" s="43">
        <v>146.66607999999999</v>
      </c>
      <c r="F171" s="43">
        <f>E171/10.76</f>
        <v>13.63067657992565</v>
      </c>
    </row>
    <row r="172" spans="1:6" x14ac:dyDescent="0.2">
      <c r="A172" s="15">
        <v>28</v>
      </c>
      <c r="B172" s="15" t="s">
        <v>30</v>
      </c>
      <c r="C172" s="43">
        <v>240.83236999999997</v>
      </c>
      <c r="D172" s="43">
        <f t="shared" ref="D172:D174" si="30">C172/10.76</f>
        <v>22.382190520446095</v>
      </c>
      <c r="E172" s="43">
        <v>152.49939000000001</v>
      </c>
      <c r="F172" s="43">
        <f t="shared" ref="F172:F174" si="31">E172/10.76</f>
        <v>14.172805762081785</v>
      </c>
    </row>
    <row r="173" spans="1:6" x14ac:dyDescent="0.2">
      <c r="A173" s="15">
        <v>37</v>
      </c>
      <c r="B173" s="15" t="s">
        <v>30</v>
      </c>
      <c r="C173" s="43">
        <v>260.83229</v>
      </c>
      <c r="D173" s="43">
        <f t="shared" si="30"/>
        <v>24.240919144981412</v>
      </c>
      <c r="E173" s="43">
        <v>96.666279999999986</v>
      </c>
      <c r="F173" s="43">
        <f t="shared" si="31"/>
        <v>8.9838550185873594</v>
      </c>
    </row>
    <row r="174" spans="1:6" ht="16" thickBot="1" x14ac:dyDescent="0.25">
      <c r="A174" s="15">
        <v>46</v>
      </c>
      <c r="B174" s="3" t="s">
        <v>30</v>
      </c>
      <c r="C174" s="44">
        <v>223.33243999999999</v>
      </c>
      <c r="D174" s="44">
        <f t="shared" si="30"/>
        <v>20.755802973977694</v>
      </c>
      <c r="E174" s="44">
        <v>106.66624</v>
      </c>
      <c r="F174" s="44">
        <f t="shared" si="31"/>
        <v>9.9132193308550196</v>
      </c>
    </row>
    <row r="175" spans="1:6" x14ac:dyDescent="0.2">
      <c r="A175" s="45"/>
      <c r="B175" s="9" t="s">
        <v>27</v>
      </c>
      <c r="C175" s="32">
        <f>AVERAGE(C171:C174)</f>
        <v>239.99904000000001</v>
      </c>
      <c r="D175" s="32">
        <f>AVERAGE(D171:D174)</f>
        <v>22.304743494423789</v>
      </c>
      <c r="E175" s="32">
        <f>AVERAGE(E171:E174)</f>
        <v>125.6244975</v>
      </c>
      <c r="F175" s="46">
        <f>AVERAGE(F171:F174)</f>
        <v>11.675139172862453</v>
      </c>
    </row>
    <row r="176" spans="1:6" ht="16" thickBot="1" x14ac:dyDescent="0.25">
      <c r="A176" s="50"/>
      <c r="B176" s="51" t="s">
        <v>28</v>
      </c>
      <c r="C176" s="47">
        <f>STDEV(C171:C174)/4</f>
        <v>3.9197525963908113</v>
      </c>
      <c r="D176" s="47">
        <f t="shared" ref="D176:F176" si="32">STDEV(D171:D174)/4</f>
        <v>0.36428927475751022</v>
      </c>
      <c r="E176" s="47">
        <f t="shared" si="32"/>
        <v>7.0163528174135132</v>
      </c>
      <c r="F176" s="47">
        <f t="shared" si="32"/>
        <v>0.65207739938787479</v>
      </c>
    </row>
    <row r="178" spans="1:6" ht="16" thickBot="1" x14ac:dyDescent="0.25">
      <c r="A178">
        <v>2017</v>
      </c>
      <c r="C178" s="60" t="s">
        <v>21</v>
      </c>
      <c r="D178" s="60"/>
      <c r="E178" s="60" t="s">
        <v>22</v>
      </c>
      <c r="F178" s="60"/>
    </row>
    <row r="179" spans="1:6" ht="17" x14ac:dyDescent="0.2">
      <c r="A179" s="15" t="s">
        <v>4</v>
      </c>
      <c r="B179" s="25" t="s">
        <v>20</v>
      </c>
      <c r="C179" s="9" t="s">
        <v>23</v>
      </c>
      <c r="D179" s="11" t="s">
        <v>24</v>
      </c>
      <c r="E179" s="9" t="s">
        <v>23</v>
      </c>
      <c r="F179" s="11" t="s">
        <v>24</v>
      </c>
    </row>
    <row r="180" spans="1:6" x14ac:dyDescent="0.2">
      <c r="A180" s="15">
        <v>15</v>
      </c>
      <c r="B180" s="25" t="s">
        <v>26</v>
      </c>
      <c r="C180" s="26">
        <v>273.33223999999996</v>
      </c>
      <c r="D180" s="40">
        <v>25.402624535315983</v>
      </c>
      <c r="E180" s="40">
        <v>180.83260999999999</v>
      </c>
      <c r="F180" s="27">
        <v>16.806004646840147</v>
      </c>
    </row>
    <row r="181" spans="1:6" x14ac:dyDescent="0.2">
      <c r="A181" s="15">
        <v>26</v>
      </c>
      <c r="B181" s="25" t="s">
        <v>26</v>
      </c>
      <c r="C181" s="26">
        <v>262.49894999999998</v>
      </c>
      <c r="D181" s="40">
        <v>24.395813197026023</v>
      </c>
      <c r="E181" s="40">
        <v>173.33264</v>
      </c>
      <c r="F181" s="27">
        <v>16.108981412639405</v>
      </c>
    </row>
    <row r="182" spans="1:6" x14ac:dyDescent="0.2">
      <c r="A182" s="15">
        <v>36</v>
      </c>
      <c r="B182" s="25" t="s">
        <v>26</v>
      </c>
      <c r="C182" s="26">
        <v>300.83213000000001</v>
      </c>
      <c r="D182" s="40">
        <v>27.958376394052046</v>
      </c>
      <c r="E182" s="40">
        <v>246.66568000000001</v>
      </c>
      <c r="F182" s="27">
        <v>22.924319702602233</v>
      </c>
    </row>
    <row r="183" spans="1:6" ht="16" thickBot="1" x14ac:dyDescent="0.25">
      <c r="A183" s="15">
        <v>47</v>
      </c>
      <c r="B183" s="25" t="s">
        <v>26</v>
      </c>
      <c r="C183" s="28">
        <v>239.99903999999998</v>
      </c>
      <c r="D183" s="40">
        <v>22.304743494423789</v>
      </c>
      <c r="E183" s="41">
        <v>262.49894999999998</v>
      </c>
      <c r="F183" s="27">
        <v>24.395813197026023</v>
      </c>
    </row>
    <row r="184" spans="1:6" x14ac:dyDescent="0.2">
      <c r="A184" s="29"/>
      <c r="B184" s="30" t="s">
        <v>27</v>
      </c>
      <c r="C184" s="31">
        <f>AVERAGE(C180:C183)</f>
        <v>269.16558999999995</v>
      </c>
      <c r="D184" s="31">
        <f t="shared" ref="D184:F184" si="33">AVERAGE(D180:D183)</f>
        <v>25.015389405204463</v>
      </c>
      <c r="E184" s="31">
        <f t="shared" si="33"/>
        <v>215.83247</v>
      </c>
      <c r="F184" s="31">
        <f t="shared" si="33"/>
        <v>20.058779739776952</v>
      </c>
    </row>
    <row r="185" spans="1:6" ht="16" thickBot="1" x14ac:dyDescent="0.25">
      <c r="A185" s="29"/>
      <c r="B185" s="33" t="s">
        <v>28</v>
      </c>
      <c r="C185" s="34">
        <f>STDEV(C180:C183)/4</f>
        <v>6.3167476725009264</v>
      </c>
      <c r="D185" s="34">
        <f t="shared" ref="D185:F185" si="34">STDEV(D180:D183)/4</f>
        <v>0.58705833387555073</v>
      </c>
      <c r="E185" s="34">
        <f t="shared" si="34"/>
        <v>11.328129575440897</v>
      </c>
      <c r="F185" s="34">
        <f t="shared" si="34"/>
        <v>1.0528001464164414</v>
      </c>
    </row>
    <row r="186" spans="1:6" x14ac:dyDescent="0.2">
      <c r="A186" s="15">
        <v>12</v>
      </c>
      <c r="B186" s="25" t="s">
        <v>30</v>
      </c>
      <c r="C186" s="35">
        <v>273.33223999999996</v>
      </c>
      <c r="D186" s="42">
        <v>25.402624535315983</v>
      </c>
      <c r="E186" s="35">
        <v>180.83260999999999</v>
      </c>
      <c r="F186" s="36">
        <v>16.806004646840147</v>
      </c>
    </row>
    <row r="187" spans="1:6" x14ac:dyDescent="0.2">
      <c r="A187" s="15">
        <v>21</v>
      </c>
      <c r="B187" s="25" t="s">
        <v>30</v>
      </c>
      <c r="C187" s="26">
        <v>286.66551999999996</v>
      </c>
      <c r="D187" s="42">
        <v>26.64177695167286</v>
      </c>
      <c r="E187" s="26">
        <v>75.833029999999994</v>
      </c>
      <c r="F187" s="36">
        <v>7.0476793680297396</v>
      </c>
    </row>
    <row r="188" spans="1:6" x14ac:dyDescent="0.2">
      <c r="A188" s="15">
        <v>31</v>
      </c>
      <c r="B188" s="25" t="s">
        <v>30</v>
      </c>
      <c r="C188" s="26">
        <v>266.66559999999998</v>
      </c>
      <c r="D188" s="42">
        <v>24.783048327137546</v>
      </c>
      <c r="E188" s="26">
        <v>184.16593</v>
      </c>
      <c r="F188" s="36">
        <v>17.115792750929369</v>
      </c>
    </row>
    <row r="189" spans="1:6" ht="16" thickBot="1" x14ac:dyDescent="0.25">
      <c r="A189" s="15">
        <v>43</v>
      </c>
      <c r="B189" s="25" t="s">
        <v>30</v>
      </c>
      <c r="C189" s="28">
        <v>276.66556000000003</v>
      </c>
      <c r="D189" s="42">
        <v>25.712412639405208</v>
      </c>
      <c r="E189" s="28">
        <v>174.99929999999998</v>
      </c>
      <c r="F189" s="36">
        <v>16.263875464684013</v>
      </c>
    </row>
    <row r="190" spans="1:6" x14ac:dyDescent="0.2">
      <c r="A190" s="37"/>
      <c r="B190" s="38" t="s">
        <v>27</v>
      </c>
      <c r="C190" s="31">
        <f>AVERAGE(C186:C189)</f>
        <v>275.83222999999998</v>
      </c>
      <c r="D190" s="31">
        <f t="shared" ref="D190:F190" si="35">AVERAGE(D186:D189)</f>
        <v>25.634965613382903</v>
      </c>
      <c r="E190" s="31">
        <f t="shared" si="35"/>
        <v>153.9577175</v>
      </c>
      <c r="F190" s="31">
        <f t="shared" si="35"/>
        <v>14.308338057620817</v>
      </c>
    </row>
    <row r="191" spans="1:6" ht="16" thickBot="1" x14ac:dyDescent="0.25">
      <c r="A191" s="37"/>
      <c r="B191" s="39" t="s">
        <v>28</v>
      </c>
      <c r="C191" s="34">
        <f>STDEV(C186:C189)/4</f>
        <v>2.0833249999999981</v>
      </c>
      <c r="D191" s="34">
        <f t="shared" ref="D191:F191" si="36">STDEV(D186:D189)/4</f>
        <v>0.19361756505576189</v>
      </c>
      <c r="E191" s="34">
        <f t="shared" si="36"/>
        <v>13.055180118450323</v>
      </c>
      <c r="F191" s="34">
        <f t="shared" si="36"/>
        <v>1.2133067024582083</v>
      </c>
    </row>
  </sheetData>
  <mergeCells count="28">
    <mergeCell ref="J7:K7"/>
    <mergeCell ref="L7:M7"/>
    <mergeCell ref="J15:K15"/>
    <mergeCell ref="L15:M15"/>
    <mergeCell ref="C146:D146"/>
    <mergeCell ref="E146:F146"/>
    <mergeCell ref="C50:D50"/>
    <mergeCell ref="E50:F50"/>
    <mergeCell ref="C66:D66"/>
    <mergeCell ref="E66:F66"/>
    <mergeCell ref="C82:D82"/>
    <mergeCell ref="E82:F82"/>
    <mergeCell ref="C162:D162"/>
    <mergeCell ref="E162:F162"/>
    <mergeCell ref="C178:D178"/>
    <mergeCell ref="E178:F178"/>
    <mergeCell ref="C98:D98"/>
    <mergeCell ref="E98:F98"/>
    <mergeCell ref="C114:D114"/>
    <mergeCell ref="E114:F114"/>
    <mergeCell ref="C130:D130"/>
    <mergeCell ref="E130:F130"/>
    <mergeCell ref="C2:D2"/>
    <mergeCell ref="E2:F2"/>
    <mergeCell ref="C18:D18"/>
    <mergeCell ref="E18:F18"/>
    <mergeCell ref="C34:D34"/>
    <mergeCell ref="E34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2006-2017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2017-05-18T18:34:09Z</dcterms:modified>
</cp:coreProperties>
</file>