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224"/>
  <workbookPr filterPrivacy="1"/>
  <mc:AlternateContent xmlns:mc="http://schemas.openxmlformats.org/markup-compatibility/2006">
    <mc:Choice Requires="x15">
      <x15ac:absPath xmlns:x15ac="http://schemas.microsoft.com/office/spreadsheetml/2010/11/ac" url="/Users/mliebman/Desktop/"/>
    </mc:Choice>
  </mc:AlternateContent>
  <bookViews>
    <workbookView xWindow="5060" yWindow="3780" windowWidth="32320" windowHeight="21660"/>
  </bookViews>
  <sheets>
    <sheet name="2016 Corn" sheetId="1" r:id="rId1"/>
    <sheet name="2016 Soybean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45" i="2" l="1"/>
  <c r="Z44" i="2"/>
  <c r="Z42" i="2"/>
  <c r="Z41" i="2"/>
  <c r="Z39" i="2"/>
  <c r="Z38" i="2"/>
  <c r="Z36" i="2"/>
  <c r="Z35" i="2"/>
  <c r="U45" i="2"/>
  <c r="U44" i="2"/>
  <c r="U42" i="2"/>
  <c r="U41" i="2"/>
  <c r="U39" i="2"/>
  <c r="U38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9" i="2"/>
  <c r="X45" i="1"/>
  <c r="X44" i="1"/>
  <c r="X42" i="1"/>
  <c r="X41" i="1"/>
  <c r="X39" i="1"/>
  <c r="X38" i="1"/>
  <c r="X36" i="1"/>
  <c r="X35" i="1"/>
  <c r="U45" i="1"/>
  <c r="U44" i="1"/>
  <c r="U42" i="1"/>
  <c r="U41" i="1"/>
  <c r="U39" i="1"/>
  <c r="U38" i="1"/>
  <c r="O27" i="2"/>
  <c r="O28" i="2"/>
  <c r="O29" i="2"/>
  <c r="O30" i="2"/>
  <c r="O31" i="2"/>
  <c r="O32" i="2"/>
  <c r="P38" i="2"/>
  <c r="O21" i="2"/>
  <c r="O23" i="2"/>
  <c r="O24" i="2"/>
  <c r="O25" i="2"/>
  <c r="O26" i="2"/>
  <c r="P37" i="2"/>
  <c r="O10" i="2"/>
  <c r="O12" i="2"/>
  <c r="O14" i="2"/>
  <c r="O16" i="2"/>
  <c r="O18" i="2"/>
  <c r="O20" i="2"/>
  <c r="O22" i="2"/>
  <c r="U36" i="2"/>
  <c r="O15" i="2"/>
  <c r="O17" i="2"/>
  <c r="O19" i="2"/>
  <c r="P36" i="2"/>
  <c r="O9" i="2"/>
  <c r="O11" i="2"/>
  <c r="O13" i="2"/>
  <c r="U35" i="2"/>
  <c r="P35" i="2"/>
  <c r="P34" i="2"/>
  <c r="O10" i="1"/>
  <c r="P10" i="1"/>
  <c r="O12" i="1"/>
  <c r="P12" i="1"/>
  <c r="O14" i="1"/>
  <c r="P14" i="1"/>
  <c r="O16" i="1"/>
  <c r="P16" i="1"/>
  <c r="O18" i="1"/>
  <c r="P18" i="1"/>
  <c r="O20" i="1"/>
  <c r="P20" i="1"/>
  <c r="O22" i="1"/>
  <c r="P22" i="1"/>
  <c r="O24" i="1"/>
  <c r="P24" i="1"/>
  <c r="O26" i="1"/>
  <c r="P26" i="1"/>
  <c r="O28" i="1"/>
  <c r="P28" i="1"/>
  <c r="O30" i="1"/>
  <c r="P30" i="1"/>
  <c r="O32" i="1"/>
  <c r="P32" i="1"/>
  <c r="U36" i="1"/>
  <c r="O9" i="1"/>
  <c r="P9" i="1"/>
  <c r="O11" i="1"/>
  <c r="P11" i="1"/>
  <c r="O13" i="1"/>
  <c r="P13" i="1"/>
  <c r="O15" i="1"/>
  <c r="P15" i="1"/>
  <c r="O17" i="1"/>
  <c r="P17" i="1"/>
  <c r="O19" i="1"/>
  <c r="P19" i="1"/>
  <c r="O21" i="1"/>
  <c r="P21" i="1"/>
  <c r="O23" i="1"/>
  <c r="P23" i="1"/>
  <c r="O25" i="1"/>
  <c r="P25" i="1"/>
  <c r="O27" i="1"/>
  <c r="P27" i="1"/>
  <c r="O29" i="1"/>
  <c r="P29" i="1"/>
  <c r="O31" i="1"/>
  <c r="P31" i="1"/>
  <c r="U35" i="1"/>
  <c r="P38" i="1"/>
  <c r="P37" i="1"/>
  <c r="P36" i="1"/>
  <c r="P35" i="1"/>
  <c r="P34" i="1"/>
</calcChain>
</file>

<file path=xl/sharedStrings.xml><?xml version="1.0" encoding="utf-8"?>
<sst xmlns="http://schemas.openxmlformats.org/spreadsheetml/2006/main" count="168" uniqueCount="41">
  <si>
    <t>Plot</t>
  </si>
  <si>
    <t>Rotation</t>
  </si>
  <si>
    <t>Side</t>
  </si>
  <si>
    <t>Mean</t>
  </si>
  <si>
    <t>Summary</t>
  </si>
  <si>
    <t>Conventional</t>
  </si>
  <si>
    <t>Low</t>
  </si>
  <si>
    <t>Sample Rep.</t>
  </si>
  <si>
    <t>W</t>
  </si>
  <si>
    <t>E</t>
  </si>
  <si>
    <t>Plants/acre</t>
  </si>
  <si>
    <t>Each count made from a 20 linear foot area (two adjacent 10'rows, 30" wide)</t>
  </si>
  <si>
    <t>Herbicide Regime</t>
  </si>
  <si>
    <t>Overall Mean:</t>
  </si>
  <si>
    <t>Block 1 Mean:</t>
  </si>
  <si>
    <t>Block 2 Mean:</t>
  </si>
  <si>
    <t>Block 3 Mean:</t>
  </si>
  <si>
    <t>Block 4 Mean:</t>
  </si>
  <si>
    <t>Low Herbicide Mean:</t>
  </si>
  <si>
    <t>Conventional Herbicide Mean:</t>
  </si>
  <si>
    <t>Marsden Corn Population Density Estimates: 2016</t>
  </si>
  <si>
    <t xml:space="preserve">Counts were made </t>
  </si>
  <si>
    <t>Plots were seeded at a rate of 32,000 seeds/acre on May 6, 2016</t>
  </si>
  <si>
    <t>Marsden Soybean Population Density Estimates: 2016</t>
  </si>
  <si>
    <t xml:space="preserve">Conventional </t>
  </si>
  <si>
    <t>Counts were made 6/23/2016</t>
  </si>
  <si>
    <t>Plants in plot 44 were noteably smaller than the other plots. Also, there was significant jackrabbit damage in plot 44.</t>
  </si>
  <si>
    <t>Low Herbicide:</t>
  </si>
  <si>
    <t>Conventional Herbicide:</t>
  </si>
  <si>
    <t>Standard Errors</t>
  </si>
  <si>
    <t>2 Year Rotation (CONV):</t>
  </si>
  <si>
    <t>Means</t>
  </si>
  <si>
    <t>2 Year Rotation (LOW):</t>
  </si>
  <si>
    <t>3 Year Rotation (CONV):</t>
  </si>
  <si>
    <t>3 Year Rotation (LOW):</t>
  </si>
  <si>
    <t>4 Year Rotation (CONV):</t>
  </si>
  <si>
    <t>4 Year Rotation (LOW):</t>
  </si>
  <si>
    <t>6/29/, 6/30/2016</t>
  </si>
  <si>
    <t>Standard Error</t>
  </si>
  <si>
    <t>Plots were seeded at a rate of 160,000 seeds/acre on May 20, 2016</t>
  </si>
  <si>
    <t>Each count made from a 10 linear foot area (two adjacent 5' rows, 30in. Wide)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</si>
</sst>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" fontId="0" fillId="2" borderId="16" xfId="0" applyNumberFormat="1" applyFill="1" applyBorder="1" applyAlignment="1">
      <alignment horizontal="center"/>
    </xf>
    <xf numFmtId="1" fontId="0" fillId="2" borderId="1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/>
    <xf numFmtId="1" fontId="0" fillId="0" borderId="0" xfId="0" applyNumberFormat="1" applyAlignment="1"/>
    <xf numFmtId="1" fontId="0" fillId="0" borderId="16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1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X46"/>
  <sheetViews>
    <sheetView tabSelected="1" workbookViewId="0">
      <selection activeCell="R9" sqref="R9:S32"/>
    </sheetView>
  </sheetViews>
  <sheetFormatPr baseColWidth="10" defaultColWidth="8.83203125" defaultRowHeight="15" x14ac:dyDescent="0.2"/>
  <cols>
    <col min="3" max="3" width="15.33203125" bestFit="1" customWidth="1"/>
    <col min="15" max="15" width="12.5" bestFit="1" customWidth="1"/>
    <col min="16" max="16" width="10.1640625" bestFit="1" customWidth="1"/>
    <col min="23" max="23" width="20.83203125" bestFit="1" customWidth="1"/>
  </cols>
  <sheetData>
    <row r="2" spans="1:16" ht="19" x14ac:dyDescent="0.25">
      <c r="A2" s="1" t="s">
        <v>20</v>
      </c>
    </row>
    <row r="3" spans="1:16" x14ac:dyDescent="0.2">
      <c r="A3" t="s">
        <v>11</v>
      </c>
    </row>
    <row r="4" spans="1:16" x14ac:dyDescent="0.2">
      <c r="A4" t="s">
        <v>22</v>
      </c>
    </row>
    <row r="5" spans="1:16" x14ac:dyDescent="0.2">
      <c r="A5" t="s">
        <v>25</v>
      </c>
    </row>
    <row r="7" spans="1:16" ht="16" thickBot="1" x14ac:dyDescent="0.25">
      <c r="E7" s="31" t="s">
        <v>7</v>
      </c>
      <c r="F7" s="31"/>
      <c r="G7" s="31"/>
      <c r="H7" s="31"/>
      <c r="I7" s="31"/>
      <c r="J7" s="31"/>
      <c r="K7" s="31"/>
      <c r="L7" s="31"/>
      <c r="M7" s="31"/>
      <c r="N7" s="31"/>
      <c r="O7" s="30" t="s">
        <v>4</v>
      </c>
      <c r="P7" s="30"/>
    </row>
    <row r="8" spans="1:16" x14ac:dyDescent="0.2">
      <c r="A8" s="4" t="s">
        <v>0</v>
      </c>
      <c r="B8" s="5" t="s">
        <v>1</v>
      </c>
      <c r="C8" s="5" t="s">
        <v>12</v>
      </c>
      <c r="D8" s="6" t="s">
        <v>2</v>
      </c>
      <c r="E8" s="3">
        <v>1</v>
      </c>
      <c r="F8" s="2">
        <v>2</v>
      </c>
      <c r="G8" s="2">
        <v>3</v>
      </c>
      <c r="H8" s="2">
        <v>4</v>
      </c>
      <c r="I8" s="2">
        <v>5</v>
      </c>
      <c r="J8" s="2">
        <v>6</v>
      </c>
      <c r="K8" s="2">
        <v>7</v>
      </c>
      <c r="L8" s="2">
        <v>8</v>
      </c>
      <c r="M8" s="2">
        <v>9</v>
      </c>
      <c r="N8" s="9">
        <v>10</v>
      </c>
      <c r="O8" s="11" t="s">
        <v>3</v>
      </c>
      <c r="P8" s="12" t="s">
        <v>10</v>
      </c>
    </row>
    <row r="9" spans="1:16" x14ac:dyDescent="0.2">
      <c r="A9" s="27">
        <v>13</v>
      </c>
      <c r="B9" s="24">
        <v>2</v>
      </c>
      <c r="C9" s="2" t="s">
        <v>24</v>
      </c>
      <c r="D9" s="7" t="s">
        <v>9</v>
      </c>
      <c r="E9" s="3">
        <v>34</v>
      </c>
      <c r="F9" s="2">
        <v>34</v>
      </c>
      <c r="G9" s="2">
        <v>32</v>
      </c>
      <c r="H9" s="2">
        <v>38</v>
      </c>
      <c r="I9" s="2">
        <v>35</v>
      </c>
      <c r="J9" s="2">
        <v>33</v>
      </c>
      <c r="K9" s="2">
        <v>34</v>
      </c>
      <c r="L9" s="2">
        <v>35</v>
      </c>
      <c r="M9" s="2">
        <v>36</v>
      </c>
      <c r="N9" s="9">
        <v>37</v>
      </c>
      <c r="O9" s="13">
        <f>AVERAGE(E9:N9)</f>
        <v>34.799999999999997</v>
      </c>
      <c r="P9" s="14">
        <f>O9/20*17424</f>
        <v>30317.759999999995</v>
      </c>
    </row>
    <row r="10" spans="1:16" x14ac:dyDescent="0.2">
      <c r="A10" s="28"/>
      <c r="B10" s="25"/>
      <c r="C10" s="2" t="s">
        <v>6</v>
      </c>
      <c r="D10" s="7" t="s">
        <v>8</v>
      </c>
      <c r="E10" s="3">
        <v>37</v>
      </c>
      <c r="F10" s="2">
        <v>35</v>
      </c>
      <c r="G10" s="2">
        <v>35</v>
      </c>
      <c r="H10" s="2">
        <v>29</v>
      </c>
      <c r="I10" s="2">
        <v>33</v>
      </c>
      <c r="J10" s="2">
        <v>29</v>
      </c>
      <c r="K10" s="2">
        <v>33</v>
      </c>
      <c r="L10" s="2">
        <v>34</v>
      </c>
      <c r="M10" s="2">
        <v>36</v>
      </c>
      <c r="N10" s="9">
        <v>36</v>
      </c>
      <c r="O10" s="13">
        <f t="shared" ref="O10:O32" si="0">AVERAGE(E10:N10)</f>
        <v>33.700000000000003</v>
      </c>
      <c r="P10" s="14">
        <f t="shared" ref="P10:P32" si="1">O10/20*17424</f>
        <v>29359.440000000002</v>
      </c>
    </row>
    <row r="11" spans="1:16" x14ac:dyDescent="0.2">
      <c r="A11" s="27">
        <v>16</v>
      </c>
      <c r="B11" s="24">
        <v>3</v>
      </c>
      <c r="C11" s="2" t="s">
        <v>24</v>
      </c>
      <c r="D11" s="7" t="s">
        <v>8</v>
      </c>
      <c r="E11" s="3">
        <v>37</v>
      </c>
      <c r="F11" s="2">
        <v>31</v>
      </c>
      <c r="G11" s="2">
        <v>36</v>
      </c>
      <c r="H11" s="2">
        <v>35</v>
      </c>
      <c r="I11" s="2">
        <v>36</v>
      </c>
      <c r="J11" s="2">
        <v>37</v>
      </c>
      <c r="K11" s="2">
        <v>37</v>
      </c>
      <c r="L11" s="2">
        <v>32</v>
      </c>
      <c r="M11" s="2">
        <v>33</v>
      </c>
      <c r="N11" s="9">
        <v>36</v>
      </c>
      <c r="O11" s="13">
        <f t="shared" si="0"/>
        <v>35</v>
      </c>
      <c r="P11" s="14">
        <f t="shared" si="1"/>
        <v>30492</v>
      </c>
    </row>
    <row r="12" spans="1:16" x14ac:dyDescent="0.2">
      <c r="A12" s="28"/>
      <c r="B12" s="25"/>
      <c r="C12" s="2" t="s">
        <v>6</v>
      </c>
      <c r="D12" s="7" t="s">
        <v>9</v>
      </c>
      <c r="E12" s="3">
        <v>30</v>
      </c>
      <c r="F12" s="2">
        <v>35</v>
      </c>
      <c r="G12" s="2">
        <v>35</v>
      </c>
      <c r="H12" s="2">
        <v>36</v>
      </c>
      <c r="I12" s="2">
        <v>37</v>
      </c>
      <c r="J12" s="2">
        <v>34</v>
      </c>
      <c r="K12" s="2">
        <v>37</v>
      </c>
      <c r="L12" s="2">
        <v>39</v>
      </c>
      <c r="M12" s="2">
        <v>35</v>
      </c>
      <c r="N12" s="9">
        <v>31</v>
      </c>
      <c r="O12" s="13">
        <f t="shared" si="0"/>
        <v>34.9</v>
      </c>
      <c r="P12" s="14">
        <f t="shared" si="1"/>
        <v>30404.879999999997</v>
      </c>
    </row>
    <row r="13" spans="1:16" x14ac:dyDescent="0.2">
      <c r="A13" s="27">
        <v>17</v>
      </c>
      <c r="B13" s="24">
        <v>4</v>
      </c>
      <c r="C13" s="2" t="s">
        <v>24</v>
      </c>
      <c r="D13" s="7" t="s">
        <v>9</v>
      </c>
      <c r="E13" s="3">
        <v>38</v>
      </c>
      <c r="F13" s="2">
        <v>38</v>
      </c>
      <c r="G13" s="2">
        <v>32</v>
      </c>
      <c r="H13" s="2">
        <v>33</v>
      </c>
      <c r="I13" s="2">
        <v>34</v>
      </c>
      <c r="J13" s="2">
        <v>31</v>
      </c>
      <c r="K13" s="2">
        <v>32</v>
      </c>
      <c r="L13" s="2">
        <v>31</v>
      </c>
      <c r="M13" s="2">
        <v>36</v>
      </c>
      <c r="N13" s="9">
        <v>32</v>
      </c>
      <c r="O13" s="13">
        <f t="shared" si="0"/>
        <v>33.700000000000003</v>
      </c>
      <c r="P13" s="14">
        <f t="shared" si="1"/>
        <v>29359.440000000002</v>
      </c>
    </row>
    <row r="14" spans="1:16" x14ac:dyDescent="0.2">
      <c r="A14" s="28"/>
      <c r="B14" s="25"/>
      <c r="C14" s="2" t="s">
        <v>6</v>
      </c>
      <c r="D14" s="7" t="s">
        <v>8</v>
      </c>
      <c r="E14" s="3">
        <v>36</v>
      </c>
      <c r="F14" s="2">
        <v>31</v>
      </c>
      <c r="G14" s="2">
        <v>36</v>
      </c>
      <c r="H14" s="2">
        <v>35</v>
      </c>
      <c r="I14" s="2">
        <v>36</v>
      </c>
      <c r="J14" s="2">
        <v>33</v>
      </c>
      <c r="K14" s="2">
        <v>36</v>
      </c>
      <c r="L14" s="2">
        <v>34</v>
      </c>
      <c r="M14" s="2">
        <v>33</v>
      </c>
      <c r="N14" s="9">
        <v>32</v>
      </c>
      <c r="O14" s="13">
        <f t="shared" si="0"/>
        <v>34.200000000000003</v>
      </c>
      <c r="P14" s="14">
        <f t="shared" si="1"/>
        <v>29795.040000000005</v>
      </c>
    </row>
    <row r="15" spans="1:16" x14ac:dyDescent="0.2">
      <c r="A15" s="27">
        <v>22</v>
      </c>
      <c r="B15" s="24">
        <v>4</v>
      </c>
      <c r="C15" s="2" t="s">
        <v>24</v>
      </c>
      <c r="D15" s="7" t="s">
        <v>8</v>
      </c>
      <c r="E15" s="3">
        <v>33</v>
      </c>
      <c r="F15" s="2">
        <v>34</v>
      </c>
      <c r="G15" s="2">
        <v>37</v>
      </c>
      <c r="H15" s="2">
        <v>34</v>
      </c>
      <c r="I15" s="2">
        <v>36</v>
      </c>
      <c r="J15" s="2">
        <v>40</v>
      </c>
      <c r="K15" s="2">
        <v>38</v>
      </c>
      <c r="L15" s="2">
        <v>34</v>
      </c>
      <c r="M15" s="2">
        <v>33</v>
      </c>
      <c r="N15" s="9">
        <v>34</v>
      </c>
      <c r="O15" s="13">
        <f t="shared" si="0"/>
        <v>35.299999999999997</v>
      </c>
      <c r="P15" s="14">
        <f t="shared" si="1"/>
        <v>30753.359999999997</v>
      </c>
    </row>
    <row r="16" spans="1:16" x14ac:dyDescent="0.2">
      <c r="A16" s="28"/>
      <c r="B16" s="25"/>
      <c r="C16" s="2" t="s">
        <v>6</v>
      </c>
      <c r="D16" s="7" t="s">
        <v>9</v>
      </c>
      <c r="E16" s="3">
        <v>33</v>
      </c>
      <c r="F16" s="2">
        <v>33</v>
      </c>
      <c r="G16" s="2">
        <v>35</v>
      </c>
      <c r="H16" s="2">
        <v>37</v>
      </c>
      <c r="I16" s="2">
        <v>37</v>
      </c>
      <c r="J16" s="2">
        <v>30</v>
      </c>
      <c r="K16" s="2">
        <v>34</v>
      </c>
      <c r="L16" s="2">
        <v>35</v>
      </c>
      <c r="M16" s="9">
        <v>34</v>
      </c>
      <c r="N16" s="10">
        <v>35</v>
      </c>
      <c r="O16" s="13">
        <f t="shared" si="0"/>
        <v>34.299999999999997</v>
      </c>
      <c r="P16" s="14">
        <f t="shared" si="1"/>
        <v>29882.159999999996</v>
      </c>
    </row>
    <row r="17" spans="1:16" x14ac:dyDescent="0.2">
      <c r="A17" s="27">
        <v>24</v>
      </c>
      <c r="B17" s="24">
        <v>2</v>
      </c>
      <c r="C17" s="2" t="s">
        <v>24</v>
      </c>
      <c r="D17" s="7" t="s">
        <v>9</v>
      </c>
      <c r="E17" s="3">
        <v>28</v>
      </c>
      <c r="F17" s="2">
        <v>31</v>
      </c>
      <c r="G17" s="2">
        <v>32</v>
      </c>
      <c r="H17" s="2">
        <v>32</v>
      </c>
      <c r="I17" s="2">
        <v>32</v>
      </c>
      <c r="J17" s="2">
        <v>31</v>
      </c>
      <c r="K17" s="2">
        <v>30</v>
      </c>
      <c r="L17" s="2">
        <v>34</v>
      </c>
      <c r="M17" s="2">
        <v>29</v>
      </c>
      <c r="N17" s="9">
        <v>34</v>
      </c>
      <c r="O17" s="13">
        <f t="shared" si="0"/>
        <v>31.3</v>
      </c>
      <c r="P17" s="14">
        <f t="shared" si="1"/>
        <v>27268.559999999998</v>
      </c>
    </row>
    <row r="18" spans="1:16" x14ac:dyDescent="0.2">
      <c r="A18" s="28"/>
      <c r="B18" s="25"/>
      <c r="C18" s="2" t="s">
        <v>6</v>
      </c>
      <c r="D18" s="7" t="s">
        <v>8</v>
      </c>
      <c r="E18" s="3">
        <v>29</v>
      </c>
      <c r="F18" s="2">
        <v>30</v>
      </c>
      <c r="G18" s="2">
        <v>32</v>
      </c>
      <c r="H18" s="2">
        <v>26</v>
      </c>
      <c r="I18" s="2">
        <v>32</v>
      </c>
      <c r="J18" s="2">
        <v>30</v>
      </c>
      <c r="K18" s="2">
        <v>26</v>
      </c>
      <c r="L18" s="2">
        <v>33</v>
      </c>
      <c r="M18" s="2">
        <v>29</v>
      </c>
      <c r="N18" s="9">
        <v>31</v>
      </c>
      <c r="O18" s="13">
        <f t="shared" si="0"/>
        <v>29.8</v>
      </c>
      <c r="P18" s="14">
        <f t="shared" si="1"/>
        <v>25961.759999999998</v>
      </c>
    </row>
    <row r="19" spans="1:16" x14ac:dyDescent="0.2">
      <c r="A19" s="27">
        <v>25</v>
      </c>
      <c r="B19" s="24">
        <v>3</v>
      </c>
      <c r="C19" s="2" t="s">
        <v>24</v>
      </c>
      <c r="D19" s="7" t="s">
        <v>9</v>
      </c>
      <c r="E19" s="3">
        <v>34</v>
      </c>
      <c r="F19" s="2">
        <v>35</v>
      </c>
      <c r="G19" s="2">
        <v>33</v>
      </c>
      <c r="H19" s="2">
        <v>33</v>
      </c>
      <c r="I19" s="2">
        <v>38</v>
      </c>
      <c r="J19" s="2">
        <v>37</v>
      </c>
      <c r="K19" s="2">
        <v>34</v>
      </c>
      <c r="L19" s="2">
        <v>33</v>
      </c>
      <c r="M19" s="2">
        <v>37</v>
      </c>
      <c r="N19" s="9">
        <v>35</v>
      </c>
      <c r="O19" s="13">
        <f t="shared" si="0"/>
        <v>34.9</v>
      </c>
      <c r="P19" s="14">
        <f t="shared" si="1"/>
        <v>30404.879999999997</v>
      </c>
    </row>
    <row r="20" spans="1:16" x14ac:dyDescent="0.2">
      <c r="A20" s="28"/>
      <c r="B20" s="25"/>
      <c r="C20" s="2" t="s">
        <v>6</v>
      </c>
      <c r="D20" s="7" t="s">
        <v>8</v>
      </c>
      <c r="E20" s="3">
        <v>40</v>
      </c>
      <c r="F20" s="2">
        <v>35</v>
      </c>
      <c r="G20" s="2">
        <v>34</v>
      </c>
      <c r="H20" s="2">
        <v>34</v>
      </c>
      <c r="I20" s="2">
        <v>36</v>
      </c>
      <c r="J20" s="2">
        <v>34</v>
      </c>
      <c r="K20" s="2">
        <v>39</v>
      </c>
      <c r="L20" s="2">
        <v>34</v>
      </c>
      <c r="M20" s="2">
        <v>33</v>
      </c>
      <c r="N20" s="9">
        <v>34</v>
      </c>
      <c r="O20" s="13">
        <f t="shared" si="0"/>
        <v>35.299999999999997</v>
      </c>
      <c r="P20" s="14">
        <f t="shared" si="1"/>
        <v>30753.359999999997</v>
      </c>
    </row>
    <row r="21" spans="1:16" x14ac:dyDescent="0.2">
      <c r="A21" s="27">
        <v>33</v>
      </c>
      <c r="B21" s="24">
        <v>3</v>
      </c>
      <c r="C21" s="2" t="s">
        <v>24</v>
      </c>
      <c r="D21" s="7" t="s">
        <v>9</v>
      </c>
      <c r="E21" s="3">
        <v>27</v>
      </c>
      <c r="F21" s="2">
        <v>33</v>
      </c>
      <c r="G21" s="2">
        <v>33</v>
      </c>
      <c r="H21" s="2">
        <v>34</v>
      </c>
      <c r="I21" s="2">
        <v>31</v>
      </c>
      <c r="J21" s="2">
        <v>30</v>
      </c>
      <c r="K21" s="2">
        <v>33</v>
      </c>
      <c r="L21" s="2">
        <v>30</v>
      </c>
      <c r="M21" s="2">
        <v>33</v>
      </c>
      <c r="N21" s="9">
        <v>30</v>
      </c>
      <c r="O21" s="13">
        <f t="shared" si="0"/>
        <v>31.4</v>
      </c>
      <c r="P21" s="14">
        <f t="shared" si="1"/>
        <v>27355.679999999997</v>
      </c>
    </row>
    <row r="22" spans="1:16" x14ac:dyDescent="0.2">
      <c r="A22" s="28"/>
      <c r="B22" s="25"/>
      <c r="C22" s="2" t="s">
        <v>6</v>
      </c>
      <c r="D22" s="7" t="s">
        <v>8</v>
      </c>
      <c r="E22" s="3">
        <v>34</v>
      </c>
      <c r="F22" s="2">
        <v>36</v>
      </c>
      <c r="G22" s="2">
        <v>33</v>
      </c>
      <c r="H22" s="2">
        <v>32</v>
      </c>
      <c r="I22" s="2">
        <v>34</v>
      </c>
      <c r="J22" s="2">
        <v>32</v>
      </c>
      <c r="K22" s="2">
        <v>34</v>
      </c>
      <c r="L22" s="2">
        <v>32</v>
      </c>
      <c r="M22" s="2">
        <v>35</v>
      </c>
      <c r="N22" s="9">
        <v>35</v>
      </c>
      <c r="O22" s="13">
        <f t="shared" si="0"/>
        <v>33.700000000000003</v>
      </c>
      <c r="P22" s="14">
        <f t="shared" si="1"/>
        <v>29359.440000000002</v>
      </c>
    </row>
    <row r="23" spans="1:16" x14ac:dyDescent="0.2">
      <c r="A23" s="27">
        <v>34</v>
      </c>
      <c r="B23" s="24">
        <v>2</v>
      </c>
      <c r="C23" s="2" t="s">
        <v>24</v>
      </c>
      <c r="D23" s="7" t="s">
        <v>9</v>
      </c>
      <c r="E23" s="3">
        <v>30</v>
      </c>
      <c r="F23" s="2">
        <v>31</v>
      </c>
      <c r="G23" s="2">
        <v>33</v>
      </c>
      <c r="H23" s="2">
        <v>30</v>
      </c>
      <c r="I23" s="2">
        <v>32</v>
      </c>
      <c r="J23" s="2">
        <v>29</v>
      </c>
      <c r="K23" s="2">
        <v>29</v>
      </c>
      <c r="L23" s="2">
        <v>34</v>
      </c>
      <c r="M23" s="2">
        <v>33</v>
      </c>
      <c r="N23" s="9">
        <v>32</v>
      </c>
      <c r="O23" s="13">
        <f t="shared" si="0"/>
        <v>31.3</v>
      </c>
      <c r="P23" s="14">
        <f t="shared" si="1"/>
        <v>27268.559999999998</v>
      </c>
    </row>
    <row r="24" spans="1:16" x14ac:dyDescent="0.2">
      <c r="A24" s="28"/>
      <c r="B24" s="25"/>
      <c r="C24" s="2" t="s">
        <v>6</v>
      </c>
      <c r="D24" s="7" t="s">
        <v>8</v>
      </c>
      <c r="E24" s="3">
        <v>30</v>
      </c>
      <c r="F24" s="2">
        <v>27</v>
      </c>
      <c r="G24" s="2">
        <v>28</v>
      </c>
      <c r="H24" s="2">
        <v>29</v>
      </c>
      <c r="I24" s="2">
        <v>32</v>
      </c>
      <c r="J24" s="2">
        <v>32</v>
      </c>
      <c r="K24" s="2">
        <v>29</v>
      </c>
      <c r="L24" s="2">
        <v>26</v>
      </c>
      <c r="M24" s="2">
        <v>25</v>
      </c>
      <c r="N24" s="9">
        <v>21</v>
      </c>
      <c r="O24" s="13">
        <f t="shared" si="0"/>
        <v>27.9</v>
      </c>
      <c r="P24" s="14">
        <f t="shared" si="1"/>
        <v>24306.48</v>
      </c>
    </row>
    <row r="25" spans="1:16" x14ac:dyDescent="0.2">
      <c r="A25" s="27">
        <v>39</v>
      </c>
      <c r="B25" s="24">
        <v>4</v>
      </c>
      <c r="C25" s="2" t="s">
        <v>24</v>
      </c>
      <c r="D25" s="7" t="s">
        <v>9</v>
      </c>
      <c r="E25" s="3">
        <v>35</v>
      </c>
      <c r="F25" s="2">
        <v>37</v>
      </c>
      <c r="G25" s="2">
        <v>37</v>
      </c>
      <c r="H25" s="2">
        <v>35</v>
      </c>
      <c r="I25" s="2">
        <v>31</v>
      </c>
      <c r="J25" s="2">
        <v>37</v>
      </c>
      <c r="K25" s="2">
        <v>34</v>
      </c>
      <c r="L25" s="2">
        <v>32</v>
      </c>
      <c r="M25" s="2">
        <v>33</v>
      </c>
      <c r="N25" s="9">
        <v>33</v>
      </c>
      <c r="O25" s="13">
        <f t="shared" si="0"/>
        <v>34.4</v>
      </c>
      <c r="P25" s="14">
        <f t="shared" si="1"/>
        <v>29969.279999999999</v>
      </c>
    </row>
    <row r="26" spans="1:16" x14ac:dyDescent="0.2">
      <c r="A26" s="28"/>
      <c r="B26" s="25"/>
      <c r="C26" s="2" t="s">
        <v>6</v>
      </c>
      <c r="D26" s="7" t="s">
        <v>8</v>
      </c>
      <c r="E26" s="2">
        <v>33</v>
      </c>
      <c r="F26" s="2">
        <v>35</v>
      </c>
      <c r="G26" s="2">
        <v>30</v>
      </c>
      <c r="H26" s="2">
        <v>34</v>
      </c>
      <c r="I26" s="2">
        <v>33</v>
      </c>
      <c r="J26" s="2">
        <v>35</v>
      </c>
      <c r="K26" s="2">
        <v>39</v>
      </c>
      <c r="L26" s="2">
        <v>30</v>
      </c>
      <c r="M26" s="9">
        <v>35</v>
      </c>
      <c r="N26" s="10">
        <v>39</v>
      </c>
      <c r="O26" s="13">
        <f t="shared" si="0"/>
        <v>34.299999999999997</v>
      </c>
      <c r="P26" s="14">
        <f t="shared" si="1"/>
        <v>29882.159999999996</v>
      </c>
    </row>
    <row r="27" spans="1:16" x14ac:dyDescent="0.2">
      <c r="A27" s="27">
        <v>41</v>
      </c>
      <c r="B27" s="24">
        <v>4</v>
      </c>
      <c r="C27" s="2" t="s">
        <v>24</v>
      </c>
      <c r="D27" s="7" t="s">
        <v>9</v>
      </c>
      <c r="E27" s="3">
        <v>32</v>
      </c>
      <c r="F27" s="2">
        <v>35</v>
      </c>
      <c r="G27" s="2">
        <v>33</v>
      </c>
      <c r="H27" s="2">
        <v>35</v>
      </c>
      <c r="I27" s="2">
        <v>32</v>
      </c>
      <c r="J27" s="2">
        <v>37</v>
      </c>
      <c r="K27" s="2">
        <v>35</v>
      </c>
      <c r="L27" s="2">
        <v>36</v>
      </c>
      <c r="M27" s="2">
        <v>29</v>
      </c>
      <c r="N27" s="9">
        <v>38</v>
      </c>
      <c r="O27" s="13">
        <f t="shared" si="0"/>
        <v>34.200000000000003</v>
      </c>
      <c r="P27" s="14">
        <f t="shared" si="1"/>
        <v>29795.040000000005</v>
      </c>
    </row>
    <row r="28" spans="1:16" x14ac:dyDescent="0.2">
      <c r="A28" s="28"/>
      <c r="B28" s="25"/>
      <c r="C28" s="2" t="s">
        <v>6</v>
      </c>
      <c r="D28" s="7" t="s">
        <v>8</v>
      </c>
      <c r="E28" s="3">
        <v>32</v>
      </c>
      <c r="F28" s="2">
        <v>35</v>
      </c>
      <c r="G28" s="2">
        <v>32</v>
      </c>
      <c r="H28" s="2">
        <v>34</v>
      </c>
      <c r="I28" s="2">
        <v>32</v>
      </c>
      <c r="J28" s="2">
        <v>37</v>
      </c>
      <c r="K28" s="2">
        <v>33</v>
      </c>
      <c r="L28" s="2">
        <v>33</v>
      </c>
      <c r="M28" s="2">
        <v>34</v>
      </c>
      <c r="N28" s="9">
        <v>31</v>
      </c>
      <c r="O28" s="13">
        <f t="shared" si="0"/>
        <v>33.299999999999997</v>
      </c>
      <c r="P28" s="14">
        <f t="shared" si="1"/>
        <v>29010.959999999995</v>
      </c>
    </row>
    <row r="29" spans="1:16" x14ac:dyDescent="0.2">
      <c r="A29" s="27">
        <v>42</v>
      </c>
      <c r="B29" s="24">
        <v>3</v>
      </c>
      <c r="C29" s="2" t="s">
        <v>24</v>
      </c>
      <c r="D29" s="7" t="s">
        <v>8</v>
      </c>
      <c r="E29" s="2">
        <v>36</v>
      </c>
      <c r="F29" s="2">
        <v>32</v>
      </c>
      <c r="G29" s="2">
        <v>36</v>
      </c>
      <c r="H29" s="2">
        <v>32</v>
      </c>
      <c r="I29" s="2">
        <v>31</v>
      </c>
      <c r="J29" s="2">
        <v>32</v>
      </c>
      <c r="K29" s="2">
        <v>33</v>
      </c>
      <c r="L29" s="2">
        <v>32</v>
      </c>
      <c r="M29" s="9">
        <v>32</v>
      </c>
      <c r="N29" s="10">
        <v>34</v>
      </c>
      <c r="O29" s="13">
        <f t="shared" si="0"/>
        <v>33</v>
      </c>
      <c r="P29" s="14">
        <f t="shared" si="1"/>
        <v>28749.599999999999</v>
      </c>
    </row>
    <row r="30" spans="1:16" x14ac:dyDescent="0.2">
      <c r="A30" s="28"/>
      <c r="B30" s="25"/>
      <c r="C30" s="2" t="s">
        <v>6</v>
      </c>
      <c r="D30" s="7" t="s">
        <v>9</v>
      </c>
      <c r="E30" s="3">
        <v>32</v>
      </c>
      <c r="F30" s="2">
        <v>28</v>
      </c>
      <c r="G30" s="2">
        <v>31</v>
      </c>
      <c r="H30" s="2">
        <v>33</v>
      </c>
      <c r="I30" s="2">
        <v>34</v>
      </c>
      <c r="J30" s="2">
        <v>30</v>
      </c>
      <c r="K30" s="2">
        <v>33</v>
      </c>
      <c r="L30" s="2">
        <v>33</v>
      </c>
      <c r="M30" s="2">
        <v>33</v>
      </c>
      <c r="N30" s="9">
        <v>33</v>
      </c>
      <c r="O30" s="13">
        <f t="shared" si="0"/>
        <v>32</v>
      </c>
      <c r="P30" s="14">
        <f t="shared" si="1"/>
        <v>27878.400000000001</v>
      </c>
    </row>
    <row r="31" spans="1:16" x14ac:dyDescent="0.2">
      <c r="A31" s="27">
        <v>44</v>
      </c>
      <c r="B31" s="24">
        <v>2</v>
      </c>
      <c r="C31" s="2" t="s">
        <v>24</v>
      </c>
      <c r="D31" s="7" t="s">
        <v>8</v>
      </c>
      <c r="E31" s="2">
        <v>30</v>
      </c>
      <c r="F31" s="2">
        <v>26</v>
      </c>
      <c r="G31" s="2">
        <v>33</v>
      </c>
      <c r="H31" s="2">
        <v>29</v>
      </c>
      <c r="I31" s="2">
        <v>28</v>
      </c>
      <c r="J31" s="2">
        <v>28</v>
      </c>
      <c r="K31" s="2">
        <v>29</v>
      </c>
      <c r="L31" s="2">
        <v>23</v>
      </c>
      <c r="M31" s="9">
        <v>24</v>
      </c>
      <c r="N31" s="10">
        <v>24</v>
      </c>
      <c r="O31" s="13">
        <f t="shared" si="0"/>
        <v>27.4</v>
      </c>
      <c r="P31" s="14">
        <f t="shared" si="1"/>
        <v>23870.879999999997</v>
      </c>
    </row>
    <row r="32" spans="1:16" ht="16" thickBot="1" x14ac:dyDescent="0.25">
      <c r="A32" s="29"/>
      <c r="B32" s="26"/>
      <c r="C32" s="2" t="s">
        <v>6</v>
      </c>
      <c r="D32" s="8" t="s">
        <v>9</v>
      </c>
      <c r="E32" s="3">
        <v>29</v>
      </c>
      <c r="F32" s="2">
        <v>33</v>
      </c>
      <c r="G32" s="2">
        <v>30</v>
      </c>
      <c r="H32" s="2">
        <v>21</v>
      </c>
      <c r="I32" s="2">
        <v>27</v>
      </c>
      <c r="J32" s="2">
        <v>33</v>
      </c>
      <c r="K32" s="2">
        <v>27</v>
      </c>
      <c r="L32" s="2">
        <v>28</v>
      </c>
      <c r="M32" s="2">
        <v>34</v>
      </c>
      <c r="N32" s="9">
        <v>28</v>
      </c>
      <c r="O32" s="13">
        <f t="shared" si="0"/>
        <v>29</v>
      </c>
      <c r="P32" s="14">
        <f t="shared" si="1"/>
        <v>25264.799999999999</v>
      </c>
    </row>
    <row r="34" spans="1:24" x14ac:dyDescent="0.2">
      <c r="O34" s="15" t="s">
        <v>13</v>
      </c>
      <c r="P34" s="16">
        <f>AVERAGE(P9:P32)</f>
        <v>28644.329999999998</v>
      </c>
      <c r="R34" s="22" t="s">
        <v>31</v>
      </c>
      <c r="W34" s="21" t="s">
        <v>29</v>
      </c>
    </row>
    <row r="35" spans="1:24" x14ac:dyDescent="0.2">
      <c r="A35" t="s">
        <v>26</v>
      </c>
      <c r="O35" s="15" t="s">
        <v>14</v>
      </c>
      <c r="P35" s="16">
        <f>AVERAGE(P9:P14)</f>
        <v>29954.76</v>
      </c>
      <c r="R35" s="17" t="s">
        <v>19</v>
      </c>
      <c r="S35" s="17"/>
      <c r="T35" s="17"/>
      <c r="U35" s="18">
        <f>AVERAGE(P9,P11,P13,P15,P17,P19,P21,P23,P25,P27,P29,P31)</f>
        <v>28800.42</v>
      </c>
      <c r="W35" s="17" t="s">
        <v>28</v>
      </c>
      <c r="X35" s="23">
        <f>STDEV(P9,P11,P13,P15,P17,P19,P21,P23,P25,P27,P29,P31)/2</f>
        <v>1014.703798948245</v>
      </c>
    </row>
    <row r="36" spans="1:24" x14ac:dyDescent="0.2">
      <c r="O36" s="15" t="s">
        <v>15</v>
      </c>
      <c r="P36" s="16">
        <f>AVERAGE(P15:P20)</f>
        <v>29170.679999999993</v>
      </c>
      <c r="R36" s="17" t="s">
        <v>18</v>
      </c>
      <c r="S36" s="17"/>
      <c r="T36" s="17"/>
      <c r="U36" s="18">
        <f>AVERAGE(P10,P12,P14,P16,P18,P20,P22,P24,P26,P28,P30,P32)</f>
        <v>28488.240000000002</v>
      </c>
      <c r="W36" s="17" t="s">
        <v>27</v>
      </c>
      <c r="X36" s="23">
        <f>STDEV(P10,P12,P14,P16,P18,P20,P22,P24,P26,P28,P30,P32)/2</f>
        <v>1074.7297007154866</v>
      </c>
    </row>
    <row r="37" spans="1:24" x14ac:dyDescent="0.2">
      <c r="O37" s="15" t="s">
        <v>16</v>
      </c>
      <c r="P37" s="16">
        <f>AVERAGE(P21:P26)</f>
        <v>28023.600000000002</v>
      </c>
    </row>
    <row r="38" spans="1:24" x14ac:dyDescent="0.2">
      <c r="O38" s="15" t="s">
        <v>17</v>
      </c>
      <c r="P38" s="16">
        <f>AVERAGE(P27:P32)</f>
        <v>27428.28</v>
      </c>
      <c r="R38" t="s">
        <v>30</v>
      </c>
      <c r="U38" s="23">
        <f>AVERAGE(P9,P17,P23,P31)</f>
        <v>27181.439999999995</v>
      </c>
      <c r="W38" t="s">
        <v>30</v>
      </c>
      <c r="X38" s="23">
        <f>STDEV(P9,P17,P23,P31)/2</f>
        <v>1316.9247778062338</v>
      </c>
    </row>
    <row r="39" spans="1:24" x14ac:dyDescent="0.2">
      <c r="R39" t="s">
        <v>32</v>
      </c>
      <c r="U39" s="23">
        <f>AVERAGE(P10,P18,P24,P32)</f>
        <v>26223.119999999999</v>
      </c>
      <c r="W39" t="s">
        <v>32</v>
      </c>
      <c r="X39" s="23">
        <f>STDEV(P10,P18,P24,P32)/2</f>
        <v>1099.1170056004053</v>
      </c>
    </row>
    <row r="40" spans="1:24" x14ac:dyDescent="0.2">
      <c r="X40" s="23"/>
    </row>
    <row r="41" spans="1:24" x14ac:dyDescent="0.2">
      <c r="R41" t="s">
        <v>33</v>
      </c>
      <c r="U41" s="23">
        <f>AVERAGE(P11,P19,P21,P29)</f>
        <v>29250.54</v>
      </c>
      <c r="W41" t="s">
        <v>33</v>
      </c>
      <c r="X41" s="23">
        <f>STDEV(P11,P19,P21,P29)/2</f>
        <v>748.06188861617636</v>
      </c>
    </row>
    <row r="42" spans="1:24" x14ac:dyDescent="0.2">
      <c r="R42" t="s">
        <v>34</v>
      </c>
      <c r="U42" s="23">
        <f>AVERAGE(P12,P20,P22,P30)</f>
        <v>29599.019999999997</v>
      </c>
      <c r="W42" t="s">
        <v>34</v>
      </c>
      <c r="X42" s="23">
        <f>STDEV(P12,P20,P22,P30)/2</f>
        <v>645.48708585067641</v>
      </c>
    </row>
    <row r="43" spans="1:24" x14ac:dyDescent="0.2">
      <c r="X43" s="23"/>
    </row>
    <row r="44" spans="1:24" x14ac:dyDescent="0.2">
      <c r="R44" t="s">
        <v>35</v>
      </c>
      <c r="U44" s="23">
        <f>AVERAGE(P13,P15,P25,P27)</f>
        <v>29969.280000000002</v>
      </c>
      <c r="W44" t="s">
        <v>35</v>
      </c>
      <c r="X44" s="23">
        <f>STDEV(P13,P15,P25,P27)/2</f>
        <v>291.12509476168356</v>
      </c>
    </row>
    <row r="45" spans="1:24" x14ac:dyDescent="0.2">
      <c r="R45" t="s">
        <v>36</v>
      </c>
      <c r="U45" s="23">
        <f>AVERAGE(P14,P16,P26,P28)</f>
        <v>29642.579999999994</v>
      </c>
      <c r="W45" t="s">
        <v>36</v>
      </c>
      <c r="X45" s="23">
        <f>STDEV(P14,P16,P26,P28)/2</f>
        <v>211.5390091685226</v>
      </c>
    </row>
    <row r="46" spans="1:24" x14ac:dyDescent="0.2">
      <c r="O46" s="21"/>
    </row>
  </sheetData>
  <mergeCells count="26">
    <mergeCell ref="O7:P7"/>
    <mergeCell ref="E7:N7"/>
    <mergeCell ref="A21:A22"/>
    <mergeCell ref="A23:A24"/>
    <mergeCell ref="A25:A26"/>
    <mergeCell ref="B21:B22"/>
    <mergeCell ref="B23:B24"/>
    <mergeCell ref="B25:B26"/>
    <mergeCell ref="A27:A28"/>
    <mergeCell ref="A29:A30"/>
    <mergeCell ref="A31:A32"/>
    <mergeCell ref="A9:A10"/>
    <mergeCell ref="A11:A12"/>
    <mergeCell ref="A13:A14"/>
    <mergeCell ref="A15:A16"/>
    <mergeCell ref="A17:A18"/>
    <mergeCell ref="A19:A20"/>
    <mergeCell ref="B27:B28"/>
    <mergeCell ref="B29:B30"/>
    <mergeCell ref="B31:B32"/>
    <mergeCell ref="B9:B10"/>
    <mergeCell ref="B11:B12"/>
    <mergeCell ref="B13:B14"/>
    <mergeCell ref="B17:B18"/>
    <mergeCell ref="B15:B16"/>
    <mergeCell ref="B19:B20"/>
  </mergeCells>
  <pageMargins left="0.7" right="0.7" top="0.75" bottom="0.75" header="0.3" footer="0.3"/>
  <pageSetup scale="90" fitToWidth="0" orientation="landscape" horizontalDpi="4294967295" verticalDpi="4294967295" r:id="rId1"/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5"/>
  <sheetViews>
    <sheetView workbookViewId="0">
      <selection activeCell="V10" sqref="V10"/>
    </sheetView>
  </sheetViews>
  <sheetFormatPr baseColWidth="10" defaultColWidth="8.83203125" defaultRowHeight="15" x14ac:dyDescent="0.2"/>
  <cols>
    <col min="3" max="3" width="15.33203125" bestFit="1" customWidth="1"/>
    <col min="15" max="15" width="12.5" bestFit="1" customWidth="1"/>
    <col min="16" max="16" width="10.1640625" bestFit="1" customWidth="1"/>
    <col min="18" max="18" width="10.1640625" bestFit="1" customWidth="1"/>
  </cols>
  <sheetData>
    <row r="2" spans="1:18" ht="19" x14ac:dyDescent="0.25">
      <c r="A2" s="1" t="s">
        <v>23</v>
      </c>
    </row>
    <row r="3" spans="1:18" x14ac:dyDescent="0.2">
      <c r="A3" t="s">
        <v>40</v>
      </c>
    </row>
    <row r="4" spans="1:18" x14ac:dyDescent="0.2">
      <c r="A4" t="s">
        <v>39</v>
      </c>
    </row>
    <row r="5" spans="1:18" x14ac:dyDescent="0.2">
      <c r="A5" t="s">
        <v>21</v>
      </c>
      <c r="C5" t="s">
        <v>37</v>
      </c>
    </row>
    <row r="7" spans="1:18" ht="16" thickBot="1" x14ac:dyDescent="0.25">
      <c r="E7" s="31" t="s">
        <v>7</v>
      </c>
      <c r="F7" s="31"/>
      <c r="G7" s="31"/>
      <c r="H7" s="31"/>
      <c r="I7" s="31"/>
      <c r="J7" s="31"/>
      <c r="K7" s="31"/>
      <c r="L7" s="31"/>
      <c r="M7" s="31"/>
      <c r="N7" s="31"/>
      <c r="O7" s="33" t="s">
        <v>4</v>
      </c>
      <c r="P7" s="33"/>
      <c r="Q7" s="32"/>
      <c r="R7" s="32"/>
    </row>
    <row r="8" spans="1:18" x14ac:dyDescent="0.2">
      <c r="A8" s="4" t="s">
        <v>0</v>
      </c>
      <c r="B8" s="5" t="s">
        <v>1</v>
      </c>
      <c r="C8" s="5" t="s">
        <v>12</v>
      </c>
      <c r="D8" s="6" t="s">
        <v>2</v>
      </c>
      <c r="E8" s="3">
        <v>1</v>
      </c>
      <c r="F8" s="2">
        <v>2</v>
      </c>
      <c r="G8" s="2">
        <v>3</v>
      </c>
      <c r="H8" s="2">
        <v>4</v>
      </c>
      <c r="I8" s="2">
        <v>5</v>
      </c>
      <c r="J8" s="2">
        <v>6</v>
      </c>
      <c r="K8" s="2">
        <v>7</v>
      </c>
      <c r="L8" s="2">
        <v>8</v>
      </c>
      <c r="M8" s="2">
        <v>9</v>
      </c>
      <c r="N8" s="2">
        <v>10</v>
      </c>
      <c r="O8" s="4" t="s">
        <v>3</v>
      </c>
      <c r="P8" s="6" t="s">
        <v>10</v>
      </c>
    </row>
    <row r="9" spans="1:18" x14ac:dyDescent="0.2">
      <c r="A9" s="27">
        <v>12</v>
      </c>
      <c r="B9" s="24">
        <v>4</v>
      </c>
      <c r="C9" s="2" t="s">
        <v>5</v>
      </c>
      <c r="D9" s="7" t="s">
        <v>8</v>
      </c>
      <c r="E9" s="3">
        <v>59</v>
      </c>
      <c r="F9" s="2">
        <v>65</v>
      </c>
      <c r="G9" s="2">
        <v>62</v>
      </c>
      <c r="H9" s="2">
        <v>57</v>
      </c>
      <c r="I9" s="2">
        <v>73</v>
      </c>
      <c r="J9" s="2">
        <v>74</v>
      </c>
      <c r="K9" s="2">
        <v>100</v>
      </c>
      <c r="L9" s="2">
        <v>62</v>
      </c>
      <c r="M9" s="2">
        <v>73</v>
      </c>
      <c r="N9" s="2">
        <v>67</v>
      </c>
      <c r="O9" s="19">
        <f>AVERAGE(E9:N9)</f>
        <v>69.2</v>
      </c>
      <c r="P9" s="20">
        <f>O9/10*17424</f>
        <v>120574.08</v>
      </c>
    </row>
    <row r="10" spans="1:18" x14ac:dyDescent="0.2">
      <c r="A10" s="28"/>
      <c r="B10" s="25"/>
      <c r="C10" s="2" t="s">
        <v>6</v>
      </c>
      <c r="D10" s="7" t="s">
        <v>9</v>
      </c>
      <c r="E10" s="3">
        <v>67</v>
      </c>
      <c r="F10" s="2">
        <v>70</v>
      </c>
      <c r="G10" s="2">
        <v>75</v>
      </c>
      <c r="H10" s="2">
        <v>74</v>
      </c>
      <c r="I10" s="2">
        <v>66</v>
      </c>
      <c r="J10" s="2">
        <v>76</v>
      </c>
      <c r="K10" s="2">
        <v>73</v>
      </c>
      <c r="L10" s="2">
        <v>76</v>
      </c>
      <c r="M10" s="2">
        <v>66</v>
      </c>
      <c r="N10" s="2">
        <v>70</v>
      </c>
      <c r="O10" s="19">
        <f t="shared" ref="O10:O32" si="0">AVERAGE(E10:N10)</f>
        <v>71.3</v>
      </c>
      <c r="P10" s="20">
        <f t="shared" ref="P10:P32" si="1">O10/10*17424</f>
        <v>124233.12</v>
      </c>
    </row>
    <row r="11" spans="1:18" x14ac:dyDescent="0.2">
      <c r="A11" s="27">
        <v>15</v>
      </c>
      <c r="B11" s="24">
        <v>3</v>
      </c>
      <c r="C11" s="2" t="s">
        <v>5</v>
      </c>
      <c r="D11" s="7" t="s">
        <v>8</v>
      </c>
      <c r="E11" s="3">
        <v>75</v>
      </c>
      <c r="F11" s="2">
        <v>76</v>
      </c>
      <c r="G11" s="2">
        <v>78</v>
      </c>
      <c r="H11" s="2">
        <v>81</v>
      </c>
      <c r="I11" s="2">
        <v>73</v>
      </c>
      <c r="J11" s="2">
        <v>83</v>
      </c>
      <c r="K11" s="2">
        <v>83</v>
      </c>
      <c r="L11" s="2">
        <v>79</v>
      </c>
      <c r="M11" s="2">
        <v>73</v>
      </c>
      <c r="N11" s="2">
        <v>84</v>
      </c>
      <c r="O11" s="19">
        <f t="shared" si="0"/>
        <v>78.5</v>
      </c>
      <c r="P11" s="20">
        <f t="shared" si="1"/>
        <v>136778.4</v>
      </c>
    </row>
    <row r="12" spans="1:18" x14ac:dyDescent="0.2">
      <c r="A12" s="28"/>
      <c r="B12" s="25"/>
      <c r="C12" s="2" t="s">
        <v>6</v>
      </c>
      <c r="D12" s="7" t="s">
        <v>9</v>
      </c>
      <c r="E12" s="3">
        <v>66</v>
      </c>
      <c r="F12" s="2">
        <v>60</v>
      </c>
      <c r="G12" s="2">
        <v>80</v>
      </c>
      <c r="H12" s="2">
        <v>79</v>
      </c>
      <c r="I12" s="2">
        <v>75</v>
      </c>
      <c r="J12" s="2">
        <v>80</v>
      </c>
      <c r="K12" s="2">
        <v>85</v>
      </c>
      <c r="L12" s="2">
        <v>80</v>
      </c>
      <c r="M12" s="2">
        <v>78</v>
      </c>
      <c r="N12" s="2">
        <v>78</v>
      </c>
      <c r="O12" s="19">
        <f t="shared" si="0"/>
        <v>76.099999999999994</v>
      </c>
      <c r="P12" s="20">
        <f t="shared" si="1"/>
        <v>132596.63999999998</v>
      </c>
    </row>
    <row r="13" spans="1:18" x14ac:dyDescent="0.2">
      <c r="A13" s="27">
        <v>19</v>
      </c>
      <c r="B13" s="24">
        <v>2</v>
      </c>
      <c r="C13" s="2" t="s">
        <v>5</v>
      </c>
      <c r="D13" s="7" t="s">
        <v>9</v>
      </c>
      <c r="E13" s="3">
        <v>78</v>
      </c>
      <c r="F13" s="2">
        <v>82</v>
      </c>
      <c r="G13" s="2">
        <v>75</v>
      </c>
      <c r="H13" s="2">
        <v>72</v>
      </c>
      <c r="I13" s="2">
        <v>76</v>
      </c>
      <c r="J13" s="2">
        <v>81</v>
      </c>
      <c r="K13" s="2">
        <v>84</v>
      </c>
      <c r="L13" s="2">
        <v>83</v>
      </c>
      <c r="M13" s="2">
        <v>84</v>
      </c>
      <c r="N13" s="2">
        <v>82</v>
      </c>
      <c r="O13" s="19">
        <f t="shared" si="0"/>
        <v>79.7</v>
      </c>
      <c r="P13" s="20">
        <f t="shared" si="1"/>
        <v>138869.28</v>
      </c>
    </row>
    <row r="14" spans="1:18" x14ac:dyDescent="0.2">
      <c r="A14" s="28"/>
      <c r="B14" s="25"/>
      <c r="C14" s="2" t="s">
        <v>6</v>
      </c>
      <c r="D14" s="7" t="s">
        <v>8</v>
      </c>
      <c r="E14" s="3">
        <v>81</v>
      </c>
      <c r="F14" s="2">
        <v>81</v>
      </c>
      <c r="G14" s="2">
        <v>75</v>
      </c>
      <c r="H14" s="2">
        <v>77</v>
      </c>
      <c r="I14" s="2">
        <v>78</v>
      </c>
      <c r="J14" s="2">
        <v>79</v>
      </c>
      <c r="K14" s="2">
        <v>77</v>
      </c>
      <c r="L14" s="2">
        <v>81</v>
      </c>
      <c r="M14" s="2">
        <v>77</v>
      </c>
      <c r="N14" s="2">
        <v>89</v>
      </c>
      <c r="O14" s="19">
        <f t="shared" si="0"/>
        <v>79.5</v>
      </c>
      <c r="P14" s="20">
        <f t="shared" si="1"/>
        <v>138520.80000000002</v>
      </c>
    </row>
    <row r="15" spans="1:18" x14ac:dyDescent="0.2">
      <c r="A15" s="27">
        <v>21</v>
      </c>
      <c r="B15" s="24">
        <v>4</v>
      </c>
      <c r="C15" s="2" t="s">
        <v>5</v>
      </c>
      <c r="D15" s="7" t="s">
        <v>9</v>
      </c>
      <c r="E15" s="3">
        <v>75</v>
      </c>
      <c r="F15" s="2">
        <v>83</v>
      </c>
      <c r="G15" s="2">
        <v>74</v>
      </c>
      <c r="H15" s="2">
        <v>76</v>
      </c>
      <c r="I15" s="2">
        <v>74</v>
      </c>
      <c r="J15" s="2">
        <v>72</v>
      </c>
      <c r="K15" s="2">
        <v>85</v>
      </c>
      <c r="L15" s="2">
        <v>82</v>
      </c>
      <c r="M15" s="2">
        <v>68</v>
      </c>
      <c r="N15" s="2">
        <v>80</v>
      </c>
      <c r="O15" s="19">
        <f t="shared" si="0"/>
        <v>76.900000000000006</v>
      </c>
      <c r="P15" s="20">
        <f t="shared" si="1"/>
        <v>133990.56</v>
      </c>
    </row>
    <row r="16" spans="1:18" x14ac:dyDescent="0.2">
      <c r="A16" s="28"/>
      <c r="B16" s="25"/>
      <c r="C16" s="2" t="s">
        <v>6</v>
      </c>
      <c r="D16" s="7" t="s">
        <v>8</v>
      </c>
      <c r="E16" s="3">
        <v>84</v>
      </c>
      <c r="F16" s="2">
        <v>70</v>
      </c>
      <c r="G16" s="2">
        <v>74</v>
      </c>
      <c r="H16" s="2">
        <v>73</v>
      </c>
      <c r="I16" s="2">
        <v>70</v>
      </c>
      <c r="J16" s="2">
        <v>89</v>
      </c>
      <c r="K16" s="2">
        <v>76</v>
      </c>
      <c r="L16" s="2">
        <v>71</v>
      </c>
      <c r="M16" s="2">
        <v>73</v>
      </c>
      <c r="N16" s="2">
        <v>85</v>
      </c>
      <c r="O16" s="19">
        <f t="shared" si="0"/>
        <v>76.5</v>
      </c>
      <c r="P16" s="20">
        <f t="shared" si="1"/>
        <v>133293.6</v>
      </c>
    </row>
    <row r="17" spans="1:16" x14ac:dyDescent="0.2">
      <c r="A17" s="27">
        <v>26</v>
      </c>
      <c r="B17" s="24">
        <v>3</v>
      </c>
      <c r="C17" s="2" t="s">
        <v>5</v>
      </c>
      <c r="D17" s="7" t="s">
        <v>8</v>
      </c>
      <c r="E17" s="3">
        <v>72</v>
      </c>
      <c r="F17" s="2">
        <v>71</v>
      </c>
      <c r="G17" s="2">
        <v>76</v>
      </c>
      <c r="H17" s="2">
        <v>75</v>
      </c>
      <c r="I17" s="2">
        <v>75</v>
      </c>
      <c r="J17" s="2">
        <v>83</v>
      </c>
      <c r="K17" s="2">
        <v>72</v>
      </c>
      <c r="L17" s="2">
        <v>77</v>
      </c>
      <c r="M17" s="2">
        <v>78</v>
      </c>
      <c r="N17" s="2">
        <v>74</v>
      </c>
      <c r="O17" s="19">
        <f t="shared" si="0"/>
        <v>75.3</v>
      </c>
      <c r="P17" s="20">
        <f t="shared" si="1"/>
        <v>131202.72</v>
      </c>
    </row>
    <row r="18" spans="1:16" x14ac:dyDescent="0.2">
      <c r="A18" s="28"/>
      <c r="B18" s="25"/>
      <c r="C18" s="2" t="s">
        <v>6</v>
      </c>
      <c r="D18" s="7" t="s">
        <v>9</v>
      </c>
      <c r="E18" s="3">
        <v>75</v>
      </c>
      <c r="F18" s="2">
        <v>89</v>
      </c>
      <c r="G18" s="2">
        <v>81</v>
      </c>
      <c r="H18" s="2">
        <v>71</v>
      </c>
      <c r="I18" s="2">
        <v>80</v>
      </c>
      <c r="J18" s="2">
        <v>79</v>
      </c>
      <c r="K18" s="2">
        <v>70</v>
      </c>
      <c r="L18" s="2">
        <v>74</v>
      </c>
      <c r="M18" s="2">
        <v>73</v>
      </c>
      <c r="N18" s="2">
        <v>60</v>
      </c>
      <c r="O18" s="19">
        <f t="shared" si="0"/>
        <v>75.2</v>
      </c>
      <c r="P18" s="20">
        <f t="shared" si="1"/>
        <v>131028.48000000001</v>
      </c>
    </row>
    <row r="19" spans="1:16" x14ac:dyDescent="0.2">
      <c r="A19" s="27">
        <v>27</v>
      </c>
      <c r="B19" s="24">
        <v>2</v>
      </c>
      <c r="C19" s="2" t="s">
        <v>5</v>
      </c>
      <c r="D19" s="7" t="s">
        <v>8</v>
      </c>
      <c r="E19" s="3">
        <v>73</v>
      </c>
      <c r="F19" s="2">
        <v>75</v>
      </c>
      <c r="G19" s="2">
        <v>74</v>
      </c>
      <c r="H19" s="2">
        <v>83</v>
      </c>
      <c r="I19" s="2">
        <v>77</v>
      </c>
      <c r="J19" s="2">
        <v>74</v>
      </c>
      <c r="K19" s="2">
        <v>78</v>
      </c>
      <c r="L19" s="2">
        <v>78</v>
      </c>
      <c r="M19" s="2">
        <v>74</v>
      </c>
      <c r="N19" s="2">
        <v>70</v>
      </c>
      <c r="O19" s="19">
        <f t="shared" si="0"/>
        <v>75.599999999999994</v>
      </c>
      <c r="P19" s="20">
        <f t="shared" si="1"/>
        <v>131725.44</v>
      </c>
    </row>
    <row r="20" spans="1:16" x14ac:dyDescent="0.2">
      <c r="A20" s="28"/>
      <c r="B20" s="25"/>
      <c r="C20" s="2" t="s">
        <v>6</v>
      </c>
      <c r="D20" s="7" t="s">
        <v>9</v>
      </c>
      <c r="E20" s="3">
        <v>77</v>
      </c>
      <c r="F20" s="2">
        <v>81</v>
      </c>
      <c r="G20" s="2">
        <v>76</v>
      </c>
      <c r="H20" s="2">
        <v>75</v>
      </c>
      <c r="I20" s="2">
        <v>75</v>
      </c>
      <c r="J20" s="2">
        <v>79</v>
      </c>
      <c r="K20" s="2">
        <v>83</v>
      </c>
      <c r="L20" s="2">
        <v>78</v>
      </c>
      <c r="M20" s="2">
        <v>73</v>
      </c>
      <c r="N20" s="2">
        <v>86</v>
      </c>
      <c r="O20" s="19">
        <f t="shared" si="0"/>
        <v>78.3</v>
      </c>
      <c r="P20" s="20">
        <f t="shared" si="1"/>
        <v>136429.92000000001</v>
      </c>
    </row>
    <row r="21" spans="1:16" x14ac:dyDescent="0.2">
      <c r="A21" s="27">
        <v>31</v>
      </c>
      <c r="B21" s="24">
        <v>4</v>
      </c>
      <c r="C21" s="2" t="s">
        <v>5</v>
      </c>
      <c r="D21" s="7" t="s">
        <v>8</v>
      </c>
      <c r="E21" s="3">
        <v>53</v>
      </c>
      <c r="F21" s="2">
        <v>79</v>
      </c>
      <c r="G21" s="2">
        <v>76</v>
      </c>
      <c r="H21" s="2">
        <v>84</v>
      </c>
      <c r="I21" s="2">
        <v>81</v>
      </c>
      <c r="J21" s="2">
        <v>82</v>
      </c>
      <c r="K21" s="2">
        <v>78</v>
      </c>
      <c r="L21" s="2">
        <v>77</v>
      </c>
      <c r="M21" s="2">
        <v>70</v>
      </c>
      <c r="N21" s="2">
        <v>71</v>
      </c>
      <c r="O21" s="19">
        <f t="shared" si="0"/>
        <v>75.099999999999994</v>
      </c>
      <c r="P21" s="20">
        <f t="shared" si="1"/>
        <v>130854.23999999999</v>
      </c>
    </row>
    <row r="22" spans="1:16" x14ac:dyDescent="0.2">
      <c r="A22" s="28"/>
      <c r="B22" s="25"/>
      <c r="C22" s="2" t="s">
        <v>6</v>
      </c>
      <c r="D22" s="7" t="s">
        <v>9</v>
      </c>
      <c r="E22" s="3">
        <v>66</v>
      </c>
      <c r="F22" s="2">
        <v>72</v>
      </c>
      <c r="G22" s="2">
        <v>84</v>
      </c>
      <c r="H22" s="2">
        <v>77</v>
      </c>
      <c r="I22" s="2">
        <v>74</v>
      </c>
      <c r="J22" s="2">
        <v>76</v>
      </c>
      <c r="K22" s="2">
        <v>82</v>
      </c>
      <c r="L22" s="2">
        <v>70</v>
      </c>
      <c r="M22" s="2">
        <v>77</v>
      </c>
      <c r="N22" s="2">
        <v>71</v>
      </c>
      <c r="O22" s="19">
        <f t="shared" si="0"/>
        <v>74.900000000000006</v>
      </c>
      <c r="P22" s="20">
        <f t="shared" si="1"/>
        <v>130505.76000000001</v>
      </c>
    </row>
    <row r="23" spans="1:16" x14ac:dyDescent="0.2">
      <c r="A23" s="27">
        <v>35</v>
      </c>
      <c r="B23" s="24">
        <v>2</v>
      </c>
      <c r="C23" s="2" t="s">
        <v>5</v>
      </c>
      <c r="D23" s="7" t="s">
        <v>9</v>
      </c>
      <c r="E23" s="3">
        <v>67</v>
      </c>
      <c r="F23" s="2">
        <v>76</v>
      </c>
      <c r="G23" s="2">
        <v>72</v>
      </c>
      <c r="H23" s="2">
        <v>70</v>
      </c>
      <c r="I23" s="2">
        <v>69</v>
      </c>
      <c r="J23" s="2">
        <v>74</v>
      </c>
      <c r="K23" s="2">
        <v>75</v>
      </c>
      <c r="L23" s="2">
        <v>76</v>
      </c>
      <c r="M23" s="2">
        <v>87</v>
      </c>
      <c r="N23" s="2">
        <v>72</v>
      </c>
      <c r="O23" s="19">
        <f t="shared" si="0"/>
        <v>73.8</v>
      </c>
      <c r="P23" s="20">
        <f t="shared" si="1"/>
        <v>128589.12</v>
      </c>
    </row>
    <row r="24" spans="1:16" x14ac:dyDescent="0.2">
      <c r="A24" s="28"/>
      <c r="B24" s="25"/>
      <c r="C24" s="2" t="s">
        <v>6</v>
      </c>
      <c r="D24" s="7" t="s">
        <v>8</v>
      </c>
      <c r="E24" s="3">
        <v>70</v>
      </c>
      <c r="F24" s="2">
        <v>75</v>
      </c>
      <c r="G24" s="2">
        <v>78</v>
      </c>
      <c r="H24" s="2">
        <v>71</v>
      </c>
      <c r="I24" s="2">
        <v>78</v>
      </c>
      <c r="J24" s="2">
        <v>86</v>
      </c>
      <c r="K24" s="2">
        <v>79</v>
      </c>
      <c r="L24" s="2">
        <v>73</v>
      </c>
      <c r="M24" s="2">
        <v>79</v>
      </c>
      <c r="N24" s="2">
        <v>73</v>
      </c>
      <c r="O24" s="19">
        <f t="shared" si="0"/>
        <v>76.2</v>
      </c>
      <c r="P24" s="20">
        <f t="shared" si="1"/>
        <v>132770.88</v>
      </c>
    </row>
    <row r="25" spans="1:16" x14ac:dyDescent="0.2">
      <c r="A25" s="27">
        <v>36</v>
      </c>
      <c r="B25" s="24">
        <v>3</v>
      </c>
      <c r="C25" s="2" t="s">
        <v>5</v>
      </c>
      <c r="D25" s="7" t="s">
        <v>9</v>
      </c>
      <c r="E25" s="3">
        <v>76</v>
      </c>
      <c r="F25" s="2">
        <v>79</v>
      </c>
      <c r="G25" s="2">
        <v>81</v>
      </c>
      <c r="H25" s="2">
        <v>76</v>
      </c>
      <c r="I25" s="2">
        <v>75</v>
      </c>
      <c r="J25" s="2">
        <v>79</v>
      </c>
      <c r="K25" s="2">
        <v>78</v>
      </c>
      <c r="L25" s="2">
        <v>79</v>
      </c>
      <c r="M25" s="2">
        <v>79</v>
      </c>
      <c r="N25" s="2">
        <v>73</v>
      </c>
      <c r="O25" s="19">
        <f t="shared" si="0"/>
        <v>77.5</v>
      </c>
      <c r="P25" s="20">
        <f t="shared" si="1"/>
        <v>135036</v>
      </c>
    </row>
    <row r="26" spans="1:16" x14ac:dyDescent="0.2">
      <c r="A26" s="28"/>
      <c r="B26" s="25"/>
      <c r="C26" s="2" t="s">
        <v>6</v>
      </c>
      <c r="D26" s="7" t="s">
        <v>8</v>
      </c>
      <c r="E26" s="3">
        <v>72</v>
      </c>
      <c r="F26" s="2">
        <v>65</v>
      </c>
      <c r="G26" s="2">
        <v>87</v>
      </c>
      <c r="H26" s="2">
        <v>77</v>
      </c>
      <c r="I26" s="2">
        <v>80</v>
      </c>
      <c r="J26" s="2">
        <v>79</v>
      </c>
      <c r="K26" s="2">
        <v>85</v>
      </c>
      <c r="L26" s="2">
        <v>82</v>
      </c>
      <c r="M26" s="2">
        <v>81</v>
      </c>
      <c r="N26" s="2">
        <v>69</v>
      </c>
      <c r="O26" s="19">
        <f t="shared" si="0"/>
        <v>77.7</v>
      </c>
      <c r="P26" s="20">
        <f t="shared" si="1"/>
        <v>135384.48000000001</v>
      </c>
    </row>
    <row r="27" spans="1:16" x14ac:dyDescent="0.2">
      <c r="A27" s="27">
        <v>43</v>
      </c>
      <c r="B27" s="24">
        <v>4</v>
      </c>
      <c r="C27" s="2" t="s">
        <v>5</v>
      </c>
      <c r="D27" s="7" t="s">
        <v>8</v>
      </c>
      <c r="E27" s="3">
        <v>82</v>
      </c>
      <c r="F27" s="2">
        <v>71</v>
      </c>
      <c r="G27" s="2">
        <v>79</v>
      </c>
      <c r="H27" s="2">
        <v>67</v>
      </c>
      <c r="I27" s="2">
        <v>77</v>
      </c>
      <c r="J27" s="2">
        <v>64</v>
      </c>
      <c r="K27" s="2">
        <v>64</v>
      </c>
      <c r="L27" s="2">
        <v>74</v>
      </c>
      <c r="M27" s="2">
        <v>75</v>
      </c>
      <c r="N27" s="2">
        <v>78</v>
      </c>
      <c r="O27" s="19">
        <f t="shared" si="0"/>
        <v>73.099999999999994</v>
      </c>
      <c r="P27" s="20">
        <f t="shared" si="1"/>
        <v>127369.43999999999</v>
      </c>
    </row>
    <row r="28" spans="1:16" x14ac:dyDescent="0.2">
      <c r="A28" s="28"/>
      <c r="B28" s="25"/>
      <c r="C28" s="2" t="s">
        <v>6</v>
      </c>
      <c r="D28" s="7" t="s">
        <v>9</v>
      </c>
      <c r="E28" s="3">
        <v>82</v>
      </c>
      <c r="F28" s="2">
        <v>73</v>
      </c>
      <c r="G28" s="2">
        <v>76</v>
      </c>
      <c r="H28" s="2">
        <v>78</v>
      </c>
      <c r="I28" s="2">
        <v>87</v>
      </c>
      <c r="J28" s="2">
        <v>78</v>
      </c>
      <c r="K28" s="2">
        <v>71</v>
      </c>
      <c r="L28" s="2">
        <v>75</v>
      </c>
      <c r="M28" s="2">
        <v>76</v>
      </c>
      <c r="N28" s="2">
        <v>81</v>
      </c>
      <c r="O28" s="19">
        <f t="shared" si="0"/>
        <v>77.7</v>
      </c>
      <c r="P28" s="20">
        <f t="shared" si="1"/>
        <v>135384.48000000001</v>
      </c>
    </row>
    <row r="29" spans="1:16" x14ac:dyDescent="0.2">
      <c r="A29" s="27">
        <v>45</v>
      </c>
      <c r="B29" s="24">
        <v>2</v>
      </c>
      <c r="C29" s="2" t="s">
        <v>5</v>
      </c>
      <c r="D29" s="7" t="s">
        <v>9</v>
      </c>
      <c r="E29" s="3">
        <v>86</v>
      </c>
      <c r="F29" s="2">
        <v>73</v>
      </c>
      <c r="G29" s="2">
        <v>66</v>
      </c>
      <c r="H29" s="2">
        <v>82</v>
      </c>
      <c r="I29" s="2">
        <v>93</v>
      </c>
      <c r="J29" s="2">
        <v>82</v>
      </c>
      <c r="K29" s="2">
        <v>81</v>
      </c>
      <c r="L29" s="2">
        <v>79</v>
      </c>
      <c r="M29" s="2">
        <v>77</v>
      </c>
      <c r="N29" s="2">
        <v>77</v>
      </c>
      <c r="O29" s="19">
        <f t="shared" si="0"/>
        <v>79.599999999999994</v>
      </c>
      <c r="P29" s="20">
        <f t="shared" si="1"/>
        <v>138695.03999999998</v>
      </c>
    </row>
    <row r="30" spans="1:16" x14ac:dyDescent="0.2">
      <c r="A30" s="28"/>
      <c r="B30" s="25"/>
      <c r="C30" s="2" t="s">
        <v>6</v>
      </c>
      <c r="D30" s="7" t="s">
        <v>8</v>
      </c>
      <c r="E30" s="3">
        <v>80</v>
      </c>
      <c r="F30" s="2">
        <v>77</v>
      </c>
      <c r="G30" s="2">
        <v>72</v>
      </c>
      <c r="H30" s="2">
        <v>74</v>
      </c>
      <c r="I30" s="2">
        <v>78</v>
      </c>
      <c r="J30" s="2">
        <v>72</v>
      </c>
      <c r="K30" s="2">
        <v>74</v>
      </c>
      <c r="L30" s="2">
        <v>71</v>
      </c>
      <c r="M30" s="2">
        <v>75</v>
      </c>
      <c r="N30" s="2">
        <v>80</v>
      </c>
      <c r="O30" s="19">
        <f t="shared" si="0"/>
        <v>75.3</v>
      </c>
      <c r="P30" s="20">
        <f t="shared" si="1"/>
        <v>131202.72</v>
      </c>
    </row>
    <row r="31" spans="1:16" x14ac:dyDescent="0.2">
      <c r="A31" s="27">
        <v>47</v>
      </c>
      <c r="B31" s="24">
        <v>3</v>
      </c>
      <c r="C31" s="2" t="s">
        <v>5</v>
      </c>
      <c r="D31" s="7" t="s">
        <v>8</v>
      </c>
      <c r="E31" s="3">
        <v>83</v>
      </c>
      <c r="F31" s="2">
        <v>79</v>
      </c>
      <c r="G31" s="2">
        <v>80</v>
      </c>
      <c r="H31" s="2">
        <v>82</v>
      </c>
      <c r="I31" s="2">
        <v>82</v>
      </c>
      <c r="J31" s="2">
        <v>84</v>
      </c>
      <c r="K31" s="2">
        <v>80</v>
      </c>
      <c r="L31" s="2">
        <v>83</v>
      </c>
      <c r="M31" s="2">
        <v>83</v>
      </c>
      <c r="N31" s="2">
        <v>89</v>
      </c>
      <c r="O31" s="19">
        <f t="shared" si="0"/>
        <v>82.5</v>
      </c>
      <c r="P31" s="20">
        <f t="shared" si="1"/>
        <v>143748</v>
      </c>
    </row>
    <row r="32" spans="1:16" ht="16" thickBot="1" x14ac:dyDescent="0.25">
      <c r="A32" s="29"/>
      <c r="B32" s="26"/>
      <c r="C32" s="2" t="s">
        <v>6</v>
      </c>
      <c r="D32" s="8" t="s">
        <v>9</v>
      </c>
      <c r="E32" s="3">
        <v>76</v>
      </c>
      <c r="F32" s="2">
        <v>83</v>
      </c>
      <c r="G32" s="2">
        <v>78</v>
      </c>
      <c r="H32" s="2">
        <v>68</v>
      </c>
      <c r="I32" s="2">
        <v>80</v>
      </c>
      <c r="J32" s="2">
        <v>73</v>
      </c>
      <c r="K32" s="2">
        <v>87</v>
      </c>
      <c r="L32" s="2">
        <v>73</v>
      </c>
      <c r="M32" s="2">
        <v>81</v>
      </c>
      <c r="N32" s="2">
        <v>73</v>
      </c>
      <c r="O32" s="19">
        <f t="shared" si="0"/>
        <v>77.2</v>
      </c>
      <c r="P32" s="20">
        <f t="shared" si="1"/>
        <v>134513.28</v>
      </c>
    </row>
    <row r="34" spans="10:26" x14ac:dyDescent="0.2">
      <c r="O34" s="15" t="s">
        <v>13</v>
      </c>
      <c r="P34" s="16">
        <f>AVERAGE(P9:P32)</f>
        <v>133054.01999999999</v>
      </c>
      <c r="R34" s="22" t="s">
        <v>31</v>
      </c>
      <c r="W34" s="22" t="s">
        <v>38</v>
      </c>
    </row>
    <row r="35" spans="10:26" x14ac:dyDescent="0.2">
      <c r="J35" s="17"/>
      <c r="K35" s="17"/>
      <c r="L35" s="17"/>
      <c r="M35" s="18"/>
      <c r="O35" s="15" t="s">
        <v>14</v>
      </c>
      <c r="P35" s="16">
        <f>AVERAGE(P9:P14)</f>
        <v>131928.72</v>
      </c>
      <c r="R35" s="17" t="s">
        <v>19</v>
      </c>
      <c r="S35" s="17"/>
      <c r="T35" s="17"/>
      <c r="U35" s="18">
        <f>AVERAGE(P9,P11,P13,P15,P17,P19,P21,P23,P25,P27,P29,P31)</f>
        <v>133119.35999999999</v>
      </c>
      <c r="W35" s="17" t="s">
        <v>28</v>
      </c>
      <c r="Z35" s="23">
        <f>STDEV(P9,P11,P13,P15,P17,P19,P21,P23,P25,P27,P29,P31)/2</f>
        <v>3077.2436123258094</v>
      </c>
    </row>
    <row r="36" spans="10:26" x14ac:dyDescent="0.2">
      <c r="J36" s="17"/>
      <c r="K36" s="17"/>
      <c r="L36" s="17"/>
      <c r="M36" s="18"/>
      <c r="O36" s="15" t="s">
        <v>15</v>
      </c>
      <c r="P36" s="16">
        <f>AVERAGE(P15:P20)</f>
        <v>132945.12000000002</v>
      </c>
      <c r="R36" s="17" t="s">
        <v>18</v>
      </c>
      <c r="S36" s="17"/>
      <c r="T36" s="17"/>
      <c r="U36" s="18">
        <f>AVERAGE(P10,P12,P14,P16,P18,P20,P22,P24,P26,P28,P30,P32)</f>
        <v>132988.68000000002</v>
      </c>
      <c r="W36" s="17" t="s">
        <v>27</v>
      </c>
      <c r="Z36" s="23">
        <f>STDEV(P10,P12,P14,P16,P18,P20,P22,P24,P26,P28,P30,P32)</f>
        <v>3648.1810297187881</v>
      </c>
    </row>
    <row r="37" spans="10:26" x14ac:dyDescent="0.2">
      <c r="O37" s="15" t="s">
        <v>16</v>
      </c>
      <c r="P37" s="16">
        <f>AVERAGE(P21:P26)</f>
        <v>132190.07999999999</v>
      </c>
      <c r="Z37" s="23"/>
    </row>
    <row r="38" spans="10:26" x14ac:dyDescent="0.2">
      <c r="O38" s="15" t="s">
        <v>17</v>
      </c>
      <c r="P38" s="16">
        <f>AVERAGE(P27:P32)</f>
        <v>135152.16</v>
      </c>
      <c r="R38" t="s">
        <v>30</v>
      </c>
      <c r="U38" s="23">
        <f>AVERAGE(P13,P19,P23,P29)</f>
        <v>134469.71999999997</v>
      </c>
      <c r="W38" t="s">
        <v>30</v>
      </c>
      <c r="Z38" s="23">
        <f>STDEV(P13,P19,P23,P29)/2</f>
        <v>2571.0242183223377</v>
      </c>
    </row>
    <row r="39" spans="10:26" x14ac:dyDescent="0.2">
      <c r="R39" t="s">
        <v>32</v>
      </c>
      <c r="U39" s="23">
        <f>AVERAGE(P14,P20,P24,P30)</f>
        <v>134731.08000000002</v>
      </c>
      <c r="W39" t="s">
        <v>32</v>
      </c>
      <c r="Z39" s="23">
        <f>STDEV(P14,P20,P24,P30)/2</f>
        <v>1671.8189533558984</v>
      </c>
    </row>
    <row r="40" spans="10:26" x14ac:dyDescent="0.2">
      <c r="Z40" s="23"/>
    </row>
    <row r="41" spans="10:26" x14ac:dyDescent="0.2">
      <c r="R41" t="s">
        <v>33</v>
      </c>
      <c r="U41" s="23">
        <f>AVERAGE(P11,P17,P25,P31)</f>
        <v>136691.28</v>
      </c>
      <c r="W41" t="s">
        <v>33</v>
      </c>
      <c r="Z41" s="23">
        <f>STDEV(P11,P17,P25,P31)/2</f>
        <v>2624.7083934029697</v>
      </c>
    </row>
    <row r="42" spans="10:26" x14ac:dyDescent="0.2">
      <c r="R42" t="s">
        <v>34</v>
      </c>
      <c r="U42" s="23">
        <f>AVERAGE(P12,P18,P26,P32)</f>
        <v>133380.72</v>
      </c>
      <c r="W42" t="s">
        <v>34</v>
      </c>
      <c r="Z42" s="23">
        <f>STDEV(P12,P18,P26,P32)/2</f>
        <v>976.62517354407828</v>
      </c>
    </row>
    <row r="43" spans="10:26" x14ac:dyDescent="0.2">
      <c r="Z43" s="23"/>
    </row>
    <row r="44" spans="10:26" x14ac:dyDescent="0.2">
      <c r="R44" t="s">
        <v>35</v>
      </c>
      <c r="U44" s="23">
        <f>AVERAGE(P9,P15,P21,P27)</f>
        <v>128197.08</v>
      </c>
      <c r="W44" t="s">
        <v>35</v>
      </c>
      <c r="Z44" s="23">
        <f>STDEV(P9,P15,P21,P27)/2</f>
        <v>2878.3679800887157</v>
      </c>
    </row>
    <row r="45" spans="10:26" x14ac:dyDescent="0.2">
      <c r="R45" t="s">
        <v>36</v>
      </c>
      <c r="U45" s="23">
        <f>AVERAGE(P10,P16,P22,P28)</f>
        <v>130854.23999999999</v>
      </c>
      <c r="W45" t="s">
        <v>36</v>
      </c>
      <c r="Z45" s="23">
        <f>STDEV(P10,P16,P22,P28)/2</f>
        <v>2422.7088838735899</v>
      </c>
    </row>
  </sheetData>
  <mergeCells count="27">
    <mergeCell ref="A31:A32"/>
    <mergeCell ref="B31:B32"/>
    <mergeCell ref="A25:A26"/>
    <mergeCell ref="B25:B26"/>
    <mergeCell ref="A27:A28"/>
    <mergeCell ref="B27:B28"/>
    <mergeCell ref="A29:A30"/>
    <mergeCell ref="B29:B30"/>
    <mergeCell ref="A19:A20"/>
    <mergeCell ref="B19:B20"/>
    <mergeCell ref="A21:A22"/>
    <mergeCell ref="B21:B22"/>
    <mergeCell ref="A23:A24"/>
    <mergeCell ref="B23:B24"/>
    <mergeCell ref="A13:A14"/>
    <mergeCell ref="B13:B14"/>
    <mergeCell ref="A15:A16"/>
    <mergeCell ref="B15:B16"/>
    <mergeCell ref="A17:A18"/>
    <mergeCell ref="B17:B18"/>
    <mergeCell ref="Q7:R7"/>
    <mergeCell ref="A9:A10"/>
    <mergeCell ref="B9:B10"/>
    <mergeCell ref="A11:A12"/>
    <mergeCell ref="B11:B12"/>
    <mergeCell ref="O7:P7"/>
    <mergeCell ref="E7:N7"/>
  </mergeCells>
  <pageMargins left="0.7" right="0.7" top="0.75" bottom="0.75" header="0.3" footer="0.3"/>
  <pageSetup scale="94" orientation="landscape" horizontalDpi="4294967295" verticalDpi="4294967295" r:id="rId1"/>
  <colBreaks count="1" manualBreakCount="1">
    <brk id="1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2016 Corn</vt:lpstr>
      <vt:lpstr>2016 Soybean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2016-07-05T20:07:13Z</dcterms:modified>
</cp:coreProperties>
</file>