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orn" sheetId="2" r:id="rId1"/>
    <sheet name="Soybea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P13" i="2" s="1"/>
  <c r="O32" i="2" l="1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2" i="2"/>
  <c r="P12" i="2" s="1"/>
  <c r="O11" i="2"/>
  <c r="P11" i="2" s="1"/>
  <c r="O10" i="2"/>
  <c r="P10" i="2" s="1"/>
  <c r="O9" i="2"/>
  <c r="P9" i="2" s="1"/>
  <c r="O31" i="1"/>
  <c r="P31" i="1" s="1"/>
  <c r="O29" i="1"/>
  <c r="P29" i="1" s="1"/>
  <c r="O27" i="1"/>
  <c r="P27" i="1" s="1"/>
  <c r="P38" i="1" s="1"/>
  <c r="O25" i="1"/>
  <c r="P25" i="1" s="1"/>
  <c r="O23" i="1"/>
  <c r="P23" i="1" s="1"/>
  <c r="O21" i="1"/>
  <c r="P21" i="1" s="1"/>
  <c r="O19" i="1"/>
  <c r="P19" i="1" s="1"/>
  <c r="O17" i="1"/>
  <c r="P17" i="1" s="1"/>
  <c r="O15" i="1"/>
  <c r="P15" i="1" s="1"/>
  <c r="O13" i="1"/>
  <c r="P13" i="1" s="1"/>
  <c r="O11" i="1"/>
  <c r="P11" i="1" s="1"/>
  <c r="O9" i="1"/>
  <c r="P9" i="1" s="1"/>
  <c r="P37" i="2" l="1"/>
  <c r="X35" i="2"/>
  <c r="X41" i="2"/>
  <c r="U35" i="2"/>
  <c r="U41" i="2"/>
  <c r="P35" i="2"/>
  <c r="P34" i="2"/>
  <c r="U42" i="2"/>
  <c r="X36" i="2"/>
  <c r="U36" i="2"/>
  <c r="X42" i="2"/>
  <c r="U39" i="2"/>
  <c r="X39" i="2"/>
  <c r="X38" i="2"/>
  <c r="U38" i="2"/>
  <c r="P36" i="2"/>
  <c r="P38" i="2"/>
  <c r="X44" i="2"/>
  <c r="U44" i="2"/>
  <c r="U45" i="2"/>
  <c r="X45" i="2"/>
  <c r="Z41" i="1"/>
  <c r="U41" i="1"/>
  <c r="Z38" i="1"/>
  <c r="P34" i="1"/>
  <c r="U35" i="1"/>
  <c r="P35" i="1"/>
  <c r="U38" i="1"/>
  <c r="Z35" i="1"/>
  <c r="Z44" i="1"/>
  <c r="U44" i="1"/>
  <c r="P37" i="1"/>
  <c r="P36" i="1"/>
</calcChain>
</file>

<file path=xl/sharedStrings.xml><?xml version="1.0" encoding="utf-8"?>
<sst xmlns="http://schemas.openxmlformats.org/spreadsheetml/2006/main" count="150" uniqueCount="40">
  <si>
    <t>Each count made from a 5 linear foot area</t>
  </si>
  <si>
    <t>Sample Rep.</t>
  </si>
  <si>
    <t>Summary</t>
  </si>
  <si>
    <t>Plot</t>
  </si>
  <si>
    <t>Rotation</t>
  </si>
  <si>
    <t>Herbicide Regime</t>
  </si>
  <si>
    <t>Side</t>
  </si>
  <si>
    <t>Mean</t>
  </si>
  <si>
    <t>Plants/acre</t>
  </si>
  <si>
    <t>Conventional</t>
  </si>
  <si>
    <t>NA</t>
  </si>
  <si>
    <t>Overall Mean:</t>
  </si>
  <si>
    <t>Means</t>
  </si>
  <si>
    <t>Standard Error</t>
  </si>
  <si>
    <t>Block 1 Mean:</t>
  </si>
  <si>
    <t>Conventional Herbicide Mean:</t>
  </si>
  <si>
    <t>Conventional Herbicide:</t>
  </si>
  <si>
    <t>Block 2 Mean:</t>
  </si>
  <si>
    <t>Low Herbicide Mean:</t>
  </si>
  <si>
    <t>Low Herbicide:</t>
  </si>
  <si>
    <t>Block 3 Mean:</t>
  </si>
  <si>
    <t>Block 4 Mean:</t>
  </si>
  <si>
    <t>2 Year Rotation (CONV):</t>
  </si>
  <si>
    <t>2 Year Rotation (LOW):</t>
  </si>
  <si>
    <t>3 Year Rotation (CONV):</t>
  </si>
  <si>
    <t>3 Year Rotation (LOW):</t>
  </si>
  <si>
    <t>4 Year Rotation (CONV):</t>
  </si>
  <si>
    <t>4 Year Rotation (LOW):</t>
  </si>
  <si>
    <t>Marsden Soybean Population Density Estimates: 2018</t>
  </si>
  <si>
    <t xml:space="preserve">Plots were seeded at a rate of 140,000 seeds/acre on </t>
  </si>
  <si>
    <t>Each count made from a 20 linear foot area (two adjacent 10'rows, 30" wide)</t>
  </si>
  <si>
    <t xml:space="preserve">Conventional </t>
  </si>
  <si>
    <t>W</t>
  </si>
  <si>
    <t>Low</t>
  </si>
  <si>
    <t>E</t>
  </si>
  <si>
    <t>Standard Errors</t>
  </si>
  <si>
    <t>Marsden Corn Population Density Estimates: 2018</t>
  </si>
  <si>
    <t xml:space="preserve">Plots were seeded at a rate of 32,000 seeds/acre on </t>
  </si>
  <si>
    <t>Counts were made 7/12/2018</t>
  </si>
  <si>
    <t>Counts were made on 7/12/2018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</si>
</sst>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/>
    <xf numFmtId="0" fontId="0" fillId="0" borderId="1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5"/>
  <sheetViews>
    <sheetView tabSelected="1" zoomScaleNormal="100" workbookViewId="0">
      <selection activeCell="C6" sqref="C6"/>
    </sheetView>
  </sheetViews>
  <sheetFormatPr defaultRowHeight="14.5" x14ac:dyDescent="0.35"/>
  <cols>
    <col min="3" max="3" width="15.36328125" bestFit="1" customWidth="1"/>
  </cols>
  <sheetData>
    <row r="2" spans="1:16" ht="18.5" x14ac:dyDescent="0.45">
      <c r="A2" s="1" t="s">
        <v>36</v>
      </c>
    </row>
    <row r="3" spans="1:16" x14ac:dyDescent="0.35">
      <c r="A3" t="s">
        <v>30</v>
      </c>
    </row>
    <row r="4" spans="1:16" x14ac:dyDescent="0.35">
      <c r="A4" t="s">
        <v>37</v>
      </c>
    </row>
    <row r="5" spans="1:16" x14ac:dyDescent="0.35">
      <c r="A5" t="s">
        <v>39</v>
      </c>
    </row>
    <row r="7" spans="1:16" ht="15" thickBot="1" x14ac:dyDescent="0.4">
      <c r="E7" s="32" t="s">
        <v>1</v>
      </c>
      <c r="F7" s="32"/>
      <c r="G7" s="32"/>
      <c r="H7" s="32"/>
      <c r="I7" s="32"/>
      <c r="J7" s="32"/>
      <c r="K7" s="32"/>
      <c r="L7" s="32"/>
      <c r="M7" s="32"/>
      <c r="N7" s="32"/>
      <c r="O7" s="33" t="s">
        <v>2</v>
      </c>
      <c r="P7" s="33"/>
    </row>
    <row r="8" spans="1:16" x14ac:dyDescent="0.35">
      <c r="A8" s="2" t="s">
        <v>3</v>
      </c>
      <c r="B8" s="3" t="s">
        <v>4</v>
      </c>
      <c r="C8" s="3" t="s">
        <v>5</v>
      </c>
      <c r="D8" s="4" t="s">
        <v>6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19">
        <v>10</v>
      </c>
      <c r="O8" s="20" t="s">
        <v>7</v>
      </c>
      <c r="P8" s="21" t="s">
        <v>8</v>
      </c>
    </row>
    <row r="9" spans="1:16" x14ac:dyDescent="0.35">
      <c r="A9" s="26">
        <v>13</v>
      </c>
      <c r="B9" s="28">
        <v>2</v>
      </c>
      <c r="C9" s="6" t="s">
        <v>31</v>
      </c>
      <c r="D9" s="22" t="s">
        <v>34</v>
      </c>
      <c r="E9" s="5">
        <v>37</v>
      </c>
      <c r="F9" s="6">
        <v>35</v>
      </c>
      <c r="G9" s="6">
        <v>34</v>
      </c>
      <c r="H9" s="6">
        <v>34</v>
      </c>
      <c r="I9" s="6">
        <v>35</v>
      </c>
      <c r="J9" s="6">
        <v>36</v>
      </c>
      <c r="K9" s="6">
        <v>36</v>
      </c>
      <c r="L9" s="6">
        <v>39</v>
      </c>
      <c r="M9" s="6">
        <v>33</v>
      </c>
      <c r="N9" s="19">
        <v>36</v>
      </c>
      <c r="O9" s="11">
        <f>AVERAGE(E9:N9)</f>
        <v>35.5</v>
      </c>
      <c r="P9" s="12">
        <f>O9/20*17424</f>
        <v>30927.599999999999</v>
      </c>
    </row>
    <row r="10" spans="1:16" x14ac:dyDescent="0.35">
      <c r="A10" s="30"/>
      <c r="B10" s="31"/>
      <c r="C10" s="6" t="s">
        <v>33</v>
      </c>
      <c r="D10" s="22" t="s">
        <v>32</v>
      </c>
      <c r="E10" s="5">
        <v>36</v>
      </c>
      <c r="F10" s="6">
        <v>33</v>
      </c>
      <c r="G10" s="6">
        <v>35</v>
      </c>
      <c r="H10" s="6">
        <v>38</v>
      </c>
      <c r="I10" s="6">
        <v>37</v>
      </c>
      <c r="J10" s="6">
        <v>34</v>
      </c>
      <c r="K10" s="6">
        <v>36</v>
      </c>
      <c r="L10" s="6">
        <v>37</v>
      </c>
      <c r="M10" s="6">
        <v>35</v>
      </c>
      <c r="N10" s="19">
        <v>38</v>
      </c>
      <c r="O10" s="11">
        <f t="shared" ref="O10:O32" si="0">AVERAGE(E10:N10)</f>
        <v>35.9</v>
      </c>
      <c r="P10" s="12">
        <f t="shared" ref="P10:P32" si="1">O10/20*17424</f>
        <v>31276.079999999998</v>
      </c>
    </row>
    <row r="11" spans="1:16" x14ac:dyDescent="0.35">
      <c r="A11" s="26">
        <v>15</v>
      </c>
      <c r="B11" s="28">
        <v>3</v>
      </c>
      <c r="C11" s="6" t="s">
        <v>31</v>
      </c>
      <c r="D11" s="22" t="s">
        <v>32</v>
      </c>
      <c r="E11" s="5">
        <v>38</v>
      </c>
      <c r="F11" s="6">
        <v>36</v>
      </c>
      <c r="G11" s="6">
        <v>36</v>
      </c>
      <c r="H11" s="6">
        <v>38</v>
      </c>
      <c r="I11" s="6">
        <v>36</v>
      </c>
      <c r="J11" s="6">
        <v>37</v>
      </c>
      <c r="K11" s="6">
        <v>38</v>
      </c>
      <c r="L11" s="6">
        <v>36</v>
      </c>
      <c r="M11" s="6">
        <v>34</v>
      </c>
      <c r="N11" s="19">
        <v>38</v>
      </c>
      <c r="O11" s="11">
        <f t="shared" si="0"/>
        <v>36.700000000000003</v>
      </c>
      <c r="P11" s="12">
        <f t="shared" si="1"/>
        <v>31973.040000000005</v>
      </c>
    </row>
    <row r="12" spans="1:16" x14ac:dyDescent="0.35">
      <c r="A12" s="30"/>
      <c r="B12" s="31"/>
      <c r="C12" s="6" t="s">
        <v>33</v>
      </c>
      <c r="D12" s="22" t="s">
        <v>34</v>
      </c>
      <c r="E12" s="5">
        <v>39</v>
      </c>
      <c r="F12" s="6">
        <v>38</v>
      </c>
      <c r="G12" s="6">
        <v>35</v>
      </c>
      <c r="H12" s="6">
        <v>35</v>
      </c>
      <c r="I12" s="6">
        <v>37</v>
      </c>
      <c r="J12" s="6">
        <v>38</v>
      </c>
      <c r="K12" s="6">
        <v>39</v>
      </c>
      <c r="L12" s="6">
        <v>37</v>
      </c>
      <c r="M12" s="6">
        <v>36</v>
      </c>
      <c r="N12" s="19">
        <v>36</v>
      </c>
      <c r="O12" s="11">
        <f t="shared" si="0"/>
        <v>37</v>
      </c>
      <c r="P12" s="12">
        <f t="shared" si="1"/>
        <v>32234.400000000001</v>
      </c>
    </row>
    <row r="13" spans="1:16" x14ac:dyDescent="0.35">
      <c r="A13" s="26">
        <v>18</v>
      </c>
      <c r="B13" s="28">
        <v>4</v>
      </c>
      <c r="C13" s="6" t="s">
        <v>31</v>
      </c>
      <c r="D13" s="22" t="s">
        <v>34</v>
      </c>
      <c r="E13" s="5">
        <v>38</v>
      </c>
      <c r="F13" s="6">
        <v>37</v>
      </c>
      <c r="G13" s="6">
        <v>38</v>
      </c>
      <c r="H13" s="6">
        <v>33</v>
      </c>
      <c r="I13" s="6">
        <v>39</v>
      </c>
      <c r="J13" s="6">
        <v>37</v>
      </c>
      <c r="K13" s="6">
        <v>37</v>
      </c>
      <c r="L13" s="6">
        <v>37</v>
      </c>
      <c r="M13" s="6">
        <v>39</v>
      </c>
      <c r="N13" s="19">
        <v>38</v>
      </c>
      <c r="O13" s="11">
        <f t="shared" ref="O13" si="2">AVERAGE(E13:N13)</f>
        <v>37.299999999999997</v>
      </c>
      <c r="P13" s="12">
        <f t="shared" ref="P13" si="3">O13/20*17424</f>
        <v>32495.759999999995</v>
      </c>
    </row>
    <row r="14" spans="1:16" x14ac:dyDescent="0.35">
      <c r="A14" s="30"/>
      <c r="B14" s="31"/>
      <c r="C14" s="6" t="s">
        <v>33</v>
      </c>
      <c r="D14" s="22" t="s">
        <v>32</v>
      </c>
      <c r="E14" s="5">
        <v>36</v>
      </c>
      <c r="F14" s="6">
        <v>37</v>
      </c>
      <c r="G14" s="6">
        <v>39</v>
      </c>
      <c r="H14" s="6">
        <v>37</v>
      </c>
      <c r="I14" s="6">
        <v>41</v>
      </c>
      <c r="J14" s="6">
        <v>36</v>
      </c>
      <c r="K14" s="6">
        <v>39</v>
      </c>
      <c r="L14" s="6">
        <v>38</v>
      </c>
      <c r="M14" s="6">
        <v>38</v>
      </c>
      <c r="N14" s="19">
        <v>36</v>
      </c>
      <c r="O14" s="11">
        <f t="shared" si="0"/>
        <v>37.700000000000003</v>
      </c>
      <c r="P14" s="12">
        <f t="shared" si="1"/>
        <v>32844.240000000005</v>
      </c>
    </row>
    <row r="15" spans="1:16" x14ac:dyDescent="0.35">
      <c r="A15" s="26">
        <v>24</v>
      </c>
      <c r="B15" s="28">
        <v>2</v>
      </c>
      <c r="C15" s="6" t="s">
        <v>31</v>
      </c>
      <c r="D15" s="22" t="s">
        <v>34</v>
      </c>
      <c r="E15" s="5">
        <v>34</v>
      </c>
      <c r="F15" s="6">
        <v>34</v>
      </c>
      <c r="G15" s="6">
        <v>38</v>
      </c>
      <c r="H15" s="6">
        <v>38</v>
      </c>
      <c r="I15" s="6">
        <v>28</v>
      </c>
      <c r="J15" s="6">
        <v>31</v>
      </c>
      <c r="K15" s="6">
        <v>35</v>
      </c>
      <c r="L15" s="6">
        <v>37</v>
      </c>
      <c r="M15" s="6">
        <v>37</v>
      </c>
      <c r="N15" s="19">
        <v>32</v>
      </c>
      <c r="O15" s="11">
        <f t="shared" si="0"/>
        <v>34.4</v>
      </c>
      <c r="P15" s="12">
        <f t="shared" si="1"/>
        <v>29969.279999999999</v>
      </c>
    </row>
    <row r="16" spans="1:16" x14ac:dyDescent="0.35">
      <c r="A16" s="30"/>
      <c r="B16" s="31"/>
      <c r="C16" s="6" t="s">
        <v>33</v>
      </c>
      <c r="D16" s="22" t="s">
        <v>32</v>
      </c>
      <c r="E16" s="5">
        <v>34</v>
      </c>
      <c r="F16" s="6">
        <v>35</v>
      </c>
      <c r="G16" s="6">
        <v>35</v>
      </c>
      <c r="H16" s="6">
        <v>28</v>
      </c>
      <c r="I16" s="6">
        <v>33</v>
      </c>
      <c r="J16" s="6">
        <v>36</v>
      </c>
      <c r="K16" s="6">
        <v>35</v>
      </c>
      <c r="L16" s="6">
        <v>24</v>
      </c>
      <c r="M16" s="19">
        <v>36</v>
      </c>
      <c r="N16" s="23">
        <v>37</v>
      </c>
      <c r="O16" s="11">
        <f t="shared" si="0"/>
        <v>33.299999999999997</v>
      </c>
      <c r="P16" s="12">
        <f t="shared" si="1"/>
        <v>29010.959999999995</v>
      </c>
    </row>
    <row r="17" spans="1:16" x14ac:dyDescent="0.35">
      <c r="A17" s="26">
        <v>26</v>
      </c>
      <c r="B17" s="28">
        <v>3</v>
      </c>
      <c r="C17" s="6" t="s">
        <v>31</v>
      </c>
      <c r="D17" s="22" t="s">
        <v>32</v>
      </c>
      <c r="E17" s="5">
        <v>37</v>
      </c>
      <c r="F17" s="6">
        <v>37</v>
      </c>
      <c r="G17" s="6">
        <v>37</v>
      </c>
      <c r="H17" s="6">
        <v>36</v>
      </c>
      <c r="I17" s="6">
        <v>37</v>
      </c>
      <c r="J17" s="6">
        <v>38</v>
      </c>
      <c r="K17" s="6">
        <v>38</v>
      </c>
      <c r="L17" s="6">
        <v>36</v>
      </c>
      <c r="M17" s="6">
        <v>40</v>
      </c>
      <c r="N17" s="19">
        <v>40</v>
      </c>
      <c r="O17" s="11">
        <f t="shared" si="0"/>
        <v>37.6</v>
      </c>
      <c r="P17" s="12">
        <f t="shared" si="1"/>
        <v>32757.120000000003</v>
      </c>
    </row>
    <row r="18" spans="1:16" x14ac:dyDescent="0.35">
      <c r="A18" s="30"/>
      <c r="B18" s="31"/>
      <c r="C18" s="6" t="s">
        <v>33</v>
      </c>
      <c r="D18" s="22" t="s">
        <v>34</v>
      </c>
      <c r="E18" s="5">
        <v>37</v>
      </c>
      <c r="F18" s="6">
        <v>37</v>
      </c>
      <c r="G18" s="6">
        <v>35</v>
      </c>
      <c r="H18" s="6">
        <v>37</v>
      </c>
      <c r="I18" s="6">
        <v>34</v>
      </c>
      <c r="J18" s="6">
        <v>38</v>
      </c>
      <c r="K18" s="6">
        <v>33</v>
      </c>
      <c r="L18" s="6">
        <v>37</v>
      </c>
      <c r="M18" s="6">
        <v>38</v>
      </c>
      <c r="N18" s="19">
        <v>37</v>
      </c>
      <c r="O18" s="11">
        <f t="shared" si="0"/>
        <v>36.299999999999997</v>
      </c>
      <c r="P18" s="12">
        <f t="shared" si="1"/>
        <v>31624.559999999998</v>
      </c>
    </row>
    <row r="19" spans="1:16" x14ac:dyDescent="0.35">
      <c r="A19" s="26">
        <v>28</v>
      </c>
      <c r="B19" s="28">
        <v>4</v>
      </c>
      <c r="C19" s="6" t="s">
        <v>31</v>
      </c>
      <c r="D19" s="22" t="s">
        <v>32</v>
      </c>
      <c r="E19" s="5">
        <v>38</v>
      </c>
      <c r="F19" s="6">
        <v>37</v>
      </c>
      <c r="G19" s="6">
        <v>34</v>
      </c>
      <c r="H19" s="6">
        <v>35</v>
      </c>
      <c r="I19" s="6">
        <v>36</v>
      </c>
      <c r="J19" s="6">
        <v>37</v>
      </c>
      <c r="K19" s="6">
        <v>35</v>
      </c>
      <c r="L19" s="6">
        <v>38</v>
      </c>
      <c r="M19" s="6">
        <v>35</v>
      </c>
      <c r="N19" s="19">
        <v>34</v>
      </c>
      <c r="O19" s="11">
        <f t="shared" si="0"/>
        <v>35.9</v>
      </c>
      <c r="P19" s="12">
        <f t="shared" si="1"/>
        <v>31276.079999999998</v>
      </c>
    </row>
    <row r="20" spans="1:16" x14ac:dyDescent="0.35">
      <c r="A20" s="30"/>
      <c r="B20" s="31"/>
      <c r="C20" s="6" t="s">
        <v>33</v>
      </c>
      <c r="D20" s="22" t="s">
        <v>34</v>
      </c>
      <c r="E20" s="5">
        <v>36</v>
      </c>
      <c r="F20" s="6">
        <v>36</v>
      </c>
      <c r="G20" s="6">
        <v>38</v>
      </c>
      <c r="H20" s="6">
        <v>37</v>
      </c>
      <c r="I20" s="6">
        <v>33</v>
      </c>
      <c r="J20" s="6">
        <v>36</v>
      </c>
      <c r="K20" s="6">
        <v>36</v>
      </c>
      <c r="L20" s="6">
        <v>36</v>
      </c>
      <c r="M20" s="6">
        <v>37</v>
      </c>
      <c r="N20" s="19">
        <v>38</v>
      </c>
      <c r="O20" s="11">
        <f t="shared" si="0"/>
        <v>36.299999999999997</v>
      </c>
      <c r="P20" s="12">
        <f t="shared" si="1"/>
        <v>31624.559999999998</v>
      </c>
    </row>
    <row r="21" spans="1:16" x14ac:dyDescent="0.35">
      <c r="A21" s="26">
        <v>34</v>
      </c>
      <c r="B21" s="28">
        <v>2</v>
      </c>
      <c r="C21" s="6" t="s">
        <v>31</v>
      </c>
      <c r="D21" s="22" t="s">
        <v>34</v>
      </c>
      <c r="E21" s="5">
        <v>32</v>
      </c>
      <c r="F21" s="6">
        <v>36</v>
      </c>
      <c r="G21" s="6">
        <v>36</v>
      </c>
      <c r="H21" s="6">
        <v>35</v>
      </c>
      <c r="I21" s="6">
        <v>38</v>
      </c>
      <c r="J21" s="6">
        <v>34</v>
      </c>
      <c r="K21" s="6">
        <v>35</v>
      </c>
      <c r="L21" s="6">
        <v>34</v>
      </c>
      <c r="M21" s="6">
        <v>35</v>
      </c>
      <c r="N21" s="19">
        <v>34</v>
      </c>
      <c r="O21" s="11">
        <f t="shared" si="0"/>
        <v>34.9</v>
      </c>
      <c r="P21" s="12">
        <f t="shared" si="1"/>
        <v>30404.879999999997</v>
      </c>
    </row>
    <row r="22" spans="1:16" x14ac:dyDescent="0.35">
      <c r="A22" s="30"/>
      <c r="B22" s="31"/>
      <c r="C22" s="6" t="s">
        <v>33</v>
      </c>
      <c r="D22" s="22" t="s">
        <v>32</v>
      </c>
      <c r="E22" s="5">
        <v>33</v>
      </c>
      <c r="F22" s="6">
        <v>29</v>
      </c>
      <c r="G22" s="6">
        <v>33</v>
      </c>
      <c r="H22" s="6">
        <v>32</v>
      </c>
      <c r="I22" s="6">
        <v>35</v>
      </c>
      <c r="J22" s="6">
        <v>35</v>
      </c>
      <c r="K22" s="6">
        <v>37</v>
      </c>
      <c r="L22" s="6">
        <v>33</v>
      </c>
      <c r="M22" s="6">
        <v>34</v>
      </c>
      <c r="N22" s="19">
        <v>33</v>
      </c>
      <c r="O22" s="11">
        <f t="shared" si="0"/>
        <v>33.4</v>
      </c>
      <c r="P22" s="12">
        <f t="shared" si="1"/>
        <v>29098.079999999998</v>
      </c>
    </row>
    <row r="23" spans="1:16" x14ac:dyDescent="0.35">
      <c r="A23" s="26">
        <v>36</v>
      </c>
      <c r="B23" s="28">
        <v>3</v>
      </c>
      <c r="C23" s="6" t="s">
        <v>31</v>
      </c>
      <c r="D23" s="22" t="s">
        <v>34</v>
      </c>
      <c r="E23" s="5">
        <v>40</v>
      </c>
      <c r="F23" s="6">
        <v>38</v>
      </c>
      <c r="G23" s="6">
        <v>37</v>
      </c>
      <c r="H23" s="6">
        <v>36</v>
      </c>
      <c r="I23" s="6">
        <v>36</v>
      </c>
      <c r="J23" s="6">
        <v>35</v>
      </c>
      <c r="K23" s="6">
        <v>33</v>
      </c>
      <c r="L23" s="6">
        <v>37</v>
      </c>
      <c r="M23" s="6">
        <v>37</v>
      </c>
      <c r="N23" s="19">
        <v>36</v>
      </c>
      <c r="O23" s="11">
        <f t="shared" si="0"/>
        <v>36.5</v>
      </c>
      <c r="P23" s="12">
        <f t="shared" si="1"/>
        <v>31798.799999999999</v>
      </c>
    </row>
    <row r="24" spans="1:16" x14ac:dyDescent="0.35">
      <c r="A24" s="30"/>
      <c r="B24" s="31"/>
      <c r="C24" s="6" t="s">
        <v>33</v>
      </c>
      <c r="D24" s="22" t="s">
        <v>32</v>
      </c>
      <c r="E24" s="5">
        <v>36</v>
      </c>
      <c r="F24" s="6">
        <v>35</v>
      </c>
      <c r="G24" s="6">
        <v>36</v>
      </c>
      <c r="H24" s="6">
        <v>34</v>
      </c>
      <c r="I24" s="6">
        <v>37</v>
      </c>
      <c r="J24" s="6">
        <v>37</v>
      </c>
      <c r="K24" s="6">
        <v>37</v>
      </c>
      <c r="L24" s="6">
        <v>34</v>
      </c>
      <c r="M24" s="6">
        <v>36</v>
      </c>
      <c r="N24" s="19">
        <v>35</v>
      </c>
      <c r="O24" s="11">
        <f t="shared" si="0"/>
        <v>35.700000000000003</v>
      </c>
      <c r="P24" s="12">
        <f t="shared" si="1"/>
        <v>31101.840000000004</v>
      </c>
    </row>
    <row r="25" spans="1:16" x14ac:dyDescent="0.35">
      <c r="A25" s="26">
        <v>37</v>
      </c>
      <c r="B25" s="28">
        <v>4</v>
      </c>
      <c r="C25" s="6" t="s">
        <v>31</v>
      </c>
      <c r="D25" s="22" t="s">
        <v>34</v>
      </c>
      <c r="E25" s="5">
        <v>37</v>
      </c>
      <c r="F25" s="6">
        <v>37</v>
      </c>
      <c r="G25" s="6">
        <v>38</v>
      </c>
      <c r="H25" s="6">
        <v>39</v>
      </c>
      <c r="I25" s="6">
        <v>38</v>
      </c>
      <c r="J25" s="6">
        <v>38</v>
      </c>
      <c r="K25" s="6">
        <v>37</v>
      </c>
      <c r="L25" s="6">
        <v>35</v>
      </c>
      <c r="M25" s="6">
        <v>38</v>
      </c>
      <c r="N25" s="19">
        <v>37</v>
      </c>
      <c r="O25" s="11">
        <f t="shared" si="0"/>
        <v>37.4</v>
      </c>
      <c r="P25" s="12">
        <f t="shared" si="1"/>
        <v>32582.879999999997</v>
      </c>
    </row>
    <row r="26" spans="1:16" x14ac:dyDescent="0.35">
      <c r="A26" s="30"/>
      <c r="B26" s="31"/>
      <c r="C26" s="6" t="s">
        <v>33</v>
      </c>
      <c r="D26" s="22" t="s">
        <v>32</v>
      </c>
      <c r="E26" s="6">
        <v>38</v>
      </c>
      <c r="F26" s="6">
        <v>37</v>
      </c>
      <c r="G26" s="6">
        <v>36</v>
      </c>
      <c r="H26" s="6">
        <v>35</v>
      </c>
      <c r="I26" s="6">
        <v>39</v>
      </c>
      <c r="J26" s="6">
        <v>37</v>
      </c>
      <c r="K26" s="6">
        <v>38</v>
      </c>
      <c r="L26" s="6">
        <v>38</v>
      </c>
      <c r="M26" s="19">
        <v>39</v>
      </c>
      <c r="N26" s="23">
        <v>39</v>
      </c>
      <c r="O26" s="11">
        <f t="shared" si="0"/>
        <v>37.6</v>
      </c>
      <c r="P26" s="12">
        <f t="shared" si="1"/>
        <v>32757.120000000003</v>
      </c>
    </row>
    <row r="27" spans="1:16" x14ac:dyDescent="0.35">
      <c r="A27" s="26">
        <v>44</v>
      </c>
      <c r="B27" s="28">
        <v>2</v>
      </c>
      <c r="C27" s="6" t="s">
        <v>31</v>
      </c>
      <c r="D27" s="22" t="s">
        <v>32</v>
      </c>
      <c r="E27" s="5">
        <v>36</v>
      </c>
      <c r="F27" s="6">
        <v>37</v>
      </c>
      <c r="G27" s="6">
        <v>37</v>
      </c>
      <c r="H27" s="6">
        <v>35</v>
      </c>
      <c r="I27" s="6">
        <v>36</v>
      </c>
      <c r="J27" s="6">
        <v>40</v>
      </c>
      <c r="K27" s="6">
        <v>38</v>
      </c>
      <c r="L27" s="6">
        <v>32</v>
      </c>
      <c r="M27" s="6">
        <v>37</v>
      </c>
      <c r="N27" s="19">
        <v>38</v>
      </c>
      <c r="O27" s="11">
        <f t="shared" si="0"/>
        <v>36.6</v>
      </c>
      <c r="P27" s="12">
        <f t="shared" si="1"/>
        <v>31885.920000000002</v>
      </c>
    </row>
    <row r="28" spans="1:16" x14ac:dyDescent="0.35">
      <c r="A28" s="30"/>
      <c r="B28" s="31"/>
      <c r="C28" s="6" t="s">
        <v>33</v>
      </c>
      <c r="D28" s="22" t="s">
        <v>34</v>
      </c>
      <c r="E28" s="5">
        <v>36</v>
      </c>
      <c r="F28" s="6">
        <v>32</v>
      </c>
      <c r="G28" s="6">
        <v>35</v>
      </c>
      <c r="H28" s="6">
        <v>38</v>
      </c>
      <c r="I28" s="6">
        <v>35</v>
      </c>
      <c r="J28" s="6">
        <v>39</v>
      </c>
      <c r="K28" s="6">
        <v>37</v>
      </c>
      <c r="L28" s="6">
        <v>37</v>
      </c>
      <c r="M28" s="6">
        <v>36</v>
      </c>
      <c r="N28" s="19">
        <v>35</v>
      </c>
      <c r="O28" s="11">
        <f t="shared" si="0"/>
        <v>36</v>
      </c>
      <c r="P28" s="12">
        <f t="shared" si="1"/>
        <v>31363.200000000001</v>
      </c>
    </row>
    <row r="29" spans="1:16" x14ac:dyDescent="0.35">
      <c r="A29" s="26">
        <v>46</v>
      </c>
      <c r="B29" s="28">
        <v>4</v>
      </c>
      <c r="C29" s="6" t="s">
        <v>31</v>
      </c>
      <c r="D29" s="22" t="s">
        <v>34</v>
      </c>
      <c r="E29" s="6">
        <v>35</v>
      </c>
      <c r="F29" s="6">
        <v>35</v>
      </c>
      <c r="G29" s="6">
        <v>39</v>
      </c>
      <c r="H29" s="6">
        <v>38</v>
      </c>
      <c r="I29" s="6">
        <v>38</v>
      </c>
      <c r="J29" s="6">
        <v>37</v>
      </c>
      <c r="K29" s="6">
        <v>38</v>
      </c>
      <c r="L29" s="6">
        <v>36</v>
      </c>
      <c r="M29" s="19">
        <v>36</v>
      </c>
      <c r="N29" s="23">
        <v>36</v>
      </c>
      <c r="O29" s="11">
        <f t="shared" si="0"/>
        <v>36.799999999999997</v>
      </c>
      <c r="P29" s="12">
        <f t="shared" si="1"/>
        <v>32060.159999999996</v>
      </c>
    </row>
    <row r="30" spans="1:16" x14ac:dyDescent="0.35">
      <c r="A30" s="30"/>
      <c r="B30" s="31"/>
      <c r="C30" s="6" t="s">
        <v>33</v>
      </c>
      <c r="D30" s="22" t="s">
        <v>32</v>
      </c>
      <c r="E30" s="5">
        <v>36</v>
      </c>
      <c r="F30" s="6">
        <v>34</v>
      </c>
      <c r="G30" s="6">
        <v>36</v>
      </c>
      <c r="H30" s="6">
        <v>39</v>
      </c>
      <c r="I30" s="6">
        <v>35</v>
      </c>
      <c r="J30" s="6">
        <v>36</v>
      </c>
      <c r="K30" s="6">
        <v>35</v>
      </c>
      <c r="L30" s="6">
        <v>36</v>
      </c>
      <c r="M30" s="6">
        <v>34</v>
      </c>
      <c r="N30" s="19">
        <v>36</v>
      </c>
      <c r="O30" s="11">
        <f t="shared" si="0"/>
        <v>35.700000000000003</v>
      </c>
      <c r="P30" s="12">
        <f t="shared" si="1"/>
        <v>31101.840000000004</v>
      </c>
    </row>
    <row r="31" spans="1:16" x14ac:dyDescent="0.35">
      <c r="A31" s="26">
        <v>47</v>
      </c>
      <c r="B31" s="28">
        <v>3</v>
      </c>
      <c r="C31" s="6" t="s">
        <v>31</v>
      </c>
      <c r="D31" s="22" t="s">
        <v>32</v>
      </c>
      <c r="E31" s="6">
        <v>38</v>
      </c>
      <c r="F31" s="6">
        <v>37</v>
      </c>
      <c r="G31" s="6">
        <v>38</v>
      </c>
      <c r="H31" s="6">
        <v>38</v>
      </c>
      <c r="I31" s="6">
        <v>38</v>
      </c>
      <c r="J31" s="6">
        <v>35</v>
      </c>
      <c r="K31" s="6">
        <v>39</v>
      </c>
      <c r="L31" s="6">
        <v>37</v>
      </c>
      <c r="M31" s="19">
        <v>37</v>
      </c>
      <c r="N31" s="23">
        <v>37</v>
      </c>
      <c r="O31" s="11">
        <f t="shared" si="0"/>
        <v>37.4</v>
      </c>
      <c r="P31" s="12">
        <f t="shared" si="1"/>
        <v>32582.879999999997</v>
      </c>
    </row>
    <row r="32" spans="1:16" ht="15" thickBot="1" x14ac:dyDescent="0.4">
      <c r="A32" s="27"/>
      <c r="B32" s="29"/>
      <c r="C32" s="6" t="s">
        <v>33</v>
      </c>
      <c r="D32" s="24" t="s">
        <v>34</v>
      </c>
      <c r="E32" s="5">
        <v>38</v>
      </c>
      <c r="F32" s="6">
        <v>36</v>
      </c>
      <c r="G32" s="6">
        <v>35</v>
      </c>
      <c r="H32" s="6">
        <v>35</v>
      </c>
      <c r="I32" s="6">
        <v>32</v>
      </c>
      <c r="J32" s="6">
        <v>38</v>
      </c>
      <c r="K32" s="6">
        <v>34</v>
      </c>
      <c r="L32" s="6">
        <v>38</v>
      </c>
      <c r="M32" s="6">
        <v>37</v>
      </c>
      <c r="N32" s="19">
        <v>36</v>
      </c>
      <c r="O32" s="11">
        <f t="shared" si="0"/>
        <v>35.9</v>
      </c>
      <c r="P32" s="12">
        <f t="shared" si="1"/>
        <v>31276.079999999998</v>
      </c>
    </row>
    <row r="34" spans="15:24" x14ac:dyDescent="0.35">
      <c r="O34" s="13" t="s">
        <v>11</v>
      </c>
      <c r="P34" s="14">
        <f>AVERAGE(P9:P32)</f>
        <v>31501.14</v>
      </c>
      <c r="R34" s="15" t="s">
        <v>12</v>
      </c>
      <c r="W34" s="25" t="s">
        <v>35</v>
      </c>
    </row>
    <row r="35" spans="15:24" x14ac:dyDescent="0.35">
      <c r="O35" s="13" t="s">
        <v>14</v>
      </c>
      <c r="P35" s="14">
        <f>AVERAGE(P9:P14)</f>
        <v>31958.52</v>
      </c>
      <c r="R35" s="16" t="s">
        <v>15</v>
      </c>
      <c r="S35" s="16"/>
      <c r="T35" s="16"/>
      <c r="U35" s="17">
        <f>AVERAGE(P9,P11,P13,P15,P17,P19,P21,P23,P25,P27,P29,P31)</f>
        <v>31726.199999999993</v>
      </c>
      <c r="W35" s="16" t="s">
        <v>16</v>
      </c>
      <c r="X35" s="18">
        <f>STDEV(P9,P11,P13,P15,P17,P19,P21,P23,P25,P27,P29,P31)/3.5</f>
        <v>258.4251547748558</v>
      </c>
    </row>
    <row r="36" spans="15:24" x14ac:dyDescent="0.35">
      <c r="O36" s="13" t="s">
        <v>17</v>
      </c>
      <c r="P36" s="14">
        <f>AVERAGE(P15:P20)</f>
        <v>31043.759999999995</v>
      </c>
      <c r="R36" s="16" t="s">
        <v>18</v>
      </c>
      <c r="S36" s="16"/>
      <c r="T36" s="16"/>
      <c r="U36" s="17">
        <f>AVERAGE(P10,P12,P14,P16,P18,P20,P22,P24,P26,P28,P30,P32)</f>
        <v>31276.080000000002</v>
      </c>
      <c r="W36" s="16" t="s">
        <v>19</v>
      </c>
      <c r="X36" s="18">
        <f>STDEV(P10,P12,P14,P16,P18,P20,P22,P24,P26,P28,P30,P32)/3.5</f>
        <v>341.95357966381681</v>
      </c>
    </row>
    <row r="37" spans="15:24" x14ac:dyDescent="0.35">
      <c r="O37" s="13" t="s">
        <v>20</v>
      </c>
      <c r="P37" s="14">
        <f>AVERAGE(P21:P26)</f>
        <v>31290.600000000002</v>
      </c>
    </row>
    <row r="38" spans="15:24" x14ac:dyDescent="0.35">
      <c r="O38" s="13" t="s">
        <v>21</v>
      </c>
      <c r="P38" s="14">
        <f>AVERAGE(P27:P32)</f>
        <v>31711.679999999997</v>
      </c>
      <c r="R38" t="s">
        <v>22</v>
      </c>
      <c r="U38" s="18">
        <f>AVERAGE(P13,P17,P23,P27)</f>
        <v>32234.399999999998</v>
      </c>
      <c r="W38" t="s">
        <v>22</v>
      </c>
      <c r="X38" s="18">
        <f>STDEV(P13,P17,P23,P27)/2</f>
        <v>233.22573442911471</v>
      </c>
    </row>
    <row r="39" spans="15:24" x14ac:dyDescent="0.35">
      <c r="R39" t="s">
        <v>23</v>
      </c>
      <c r="U39" s="18">
        <f>AVERAGE(P14,P18,P24,P28)</f>
        <v>31733.460000000003</v>
      </c>
      <c r="W39" t="s">
        <v>23</v>
      </c>
      <c r="X39" s="18">
        <f>STDEV(P14,P18,P24,P28)/2</f>
        <v>385.32753496214173</v>
      </c>
    </row>
    <row r="40" spans="15:24" x14ac:dyDescent="0.35">
      <c r="X40" s="18"/>
    </row>
    <row r="41" spans="15:24" x14ac:dyDescent="0.35">
      <c r="R41" t="s">
        <v>24</v>
      </c>
      <c r="U41" s="18">
        <f>AVERAGE(P9,P15,P25,P29)</f>
        <v>31384.979999999996</v>
      </c>
      <c r="W41" t="s">
        <v>24</v>
      </c>
      <c r="X41" s="18">
        <f>STDEV(P9,P15,P25,P29)/2</f>
        <v>584.82443211616885</v>
      </c>
    </row>
    <row r="42" spans="15:24" x14ac:dyDescent="0.35">
      <c r="R42" t="s">
        <v>25</v>
      </c>
      <c r="U42" s="18">
        <f>AVERAGE(P10,P16,P26,P30)</f>
        <v>31036.5</v>
      </c>
      <c r="W42" t="s">
        <v>25</v>
      </c>
      <c r="X42" s="18">
        <f>STDEV(P10,P16,P26,P30)/2</f>
        <v>770.55247322943706</v>
      </c>
    </row>
    <row r="43" spans="15:24" x14ac:dyDescent="0.35">
      <c r="X43" s="18"/>
    </row>
    <row r="44" spans="15:24" x14ac:dyDescent="0.35">
      <c r="R44" t="s">
        <v>26</v>
      </c>
      <c r="U44" s="18">
        <f>AVERAGE(P11,P19,P21,P31)</f>
        <v>31559.22</v>
      </c>
      <c r="W44" t="s">
        <v>26</v>
      </c>
      <c r="X44" s="18">
        <f>STDEV(P11,P19,P21,P31)/2</f>
        <v>468.3122074001493</v>
      </c>
    </row>
    <row r="45" spans="15:24" x14ac:dyDescent="0.35">
      <c r="R45" t="s">
        <v>27</v>
      </c>
      <c r="U45" s="18">
        <f>AVERAGE(P12,P20,P22,P32)</f>
        <v>31058.28</v>
      </c>
      <c r="W45" t="s">
        <v>27</v>
      </c>
      <c r="X45" s="18">
        <f>STDEV(P12,P20,P22,P32)/2</f>
        <v>682.74886627514854</v>
      </c>
    </row>
  </sheetData>
  <mergeCells count="26">
    <mergeCell ref="E7:N7"/>
    <mergeCell ref="O7:P7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31:A32"/>
    <mergeCell ref="B31:B32"/>
    <mergeCell ref="A25:A26"/>
    <mergeCell ref="B25:B26"/>
    <mergeCell ref="A27:A28"/>
    <mergeCell ref="B27:B28"/>
    <mergeCell ref="A29:A30"/>
    <mergeCell ref="B29:B30"/>
  </mergeCells>
  <pageMargins left="0.7" right="0.7" top="0.75" bottom="0.75" header="0.3" footer="0.3"/>
  <pageSetup scale="94" orientation="landscape" r:id="rId1"/>
  <rowBreaks count="1" manualBreakCount="1">
    <brk id="33" max="16383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zoomScaleNormal="100" workbookViewId="0">
      <selection activeCell="A5" sqref="A5"/>
    </sheetView>
  </sheetViews>
  <sheetFormatPr defaultRowHeight="14.5" x14ac:dyDescent="0.35"/>
  <cols>
    <col min="3" max="3" width="15.36328125" bestFit="1" customWidth="1"/>
  </cols>
  <sheetData>
    <row r="2" spans="1:18" ht="18.5" x14ac:dyDescent="0.45">
      <c r="A2" s="1" t="s">
        <v>28</v>
      </c>
    </row>
    <row r="3" spans="1:18" x14ac:dyDescent="0.35">
      <c r="A3" t="s">
        <v>0</v>
      </c>
    </row>
    <row r="4" spans="1:18" x14ac:dyDescent="0.35">
      <c r="A4" t="s">
        <v>29</v>
      </c>
    </row>
    <row r="5" spans="1:18" x14ac:dyDescent="0.35">
      <c r="A5" t="s">
        <v>38</v>
      </c>
    </row>
    <row r="7" spans="1:18" ht="15" thickBot="1" x14ac:dyDescent="0.4">
      <c r="E7" s="32" t="s">
        <v>1</v>
      </c>
      <c r="F7" s="32"/>
      <c r="G7" s="32"/>
      <c r="H7" s="32"/>
      <c r="I7" s="32"/>
      <c r="J7" s="32"/>
      <c r="K7" s="32"/>
      <c r="L7" s="32"/>
      <c r="M7" s="32"/>
      <c r="N7" s="32"/>
      <c r="O7" s="37" t="s">
        <v>2</v>
      </c>
      <c r="P7" s="37"/>
      <c r="Q7" s="38"/>
      <c r="R7" s="38"/>
    </row>
    <row r="8" spans="1:18" x14ac:dyDescent="0.35">
      <c r="A8" s="2" t="s">
        <v>3</v>
      </c>
      <c r="B8" s="3" t="s">
        <v>4</v>
      </c>
      <c r="C8" s="3" t="s">
        <v>5</v>
      </c>
      <c r="D8" s="4" t="s">
        <v>6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2" t="s">
        <v>7</v>
      </c>
      <c r="P8" s="4" t="s">
        <v>8</v>
      </c>
    </row>
    <row r="9" spans="1:18" x14ac:dyDescent="0.35">
      <c r="A9" s="26">
        <v>11</v>
      </c>
      <c r="B9" s="28">
        <v>3</v>
      </c>
      <c r="C9" s="28" t="s">
        <v>9</v>
      </c>
      <c r="D9" s="34" t="s">
        <v>10</v>
      </c>
      <c r="E9" s="5">
        <v>34</v>
      </c>
      <c r="F9" s="6">
        <v>34</v>
      </c>
      <c r="G9" s="6">
        <v>43</v>
      </c>
      <c r="H9" s="6">
        <v>46</v>
      </c>
      <c r="I9" s="6">
        <v>37</v>
      </c>
      <c r="J9" s="6">
        <v>34</v>
      </c>
      <c r="K9" s="6">
        <v>49</v>
      </c>
      <c r="L9" s="6">
        <v>62</v>
      </c>
      <c r="M9" s="6">
        <v>58</v>
      </c>
      <c r="N9" s="6">
        <v>43</v>
      </c>
      <c r="O9" s="7">
        <f>AVERAGE(E9:N9)</f>
        <v>44</v>
      </c>
      <c r="P9" s="8">
        <f>O9/10*17424</f>
        <v>76665.600000000006</v>
      </c>
    </row>
    <row r="10" spans="1:18" x14ac:dyDescent="0.35">
      <c r="A10" s="30"/>
      <c r="B10" s="31"/>
      <c r="C10" s="31"/>
      <c r="D10" s="36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1"/>
      <c r="P10" s="12"/>
    </row>
    <row r="11" spans="1:18" x14ac:dyDescent="0.35">
      <c r="A11" s="26">
        <v>14</v>
      </c>
      <c r="B11" s="28">
        <v>4</v>
      </c>
      <c r="C11" s="28" t="s">
        <v>9</v>
      </c>
      <c r="D11" s="34" t="s">
        <v>10</v>
      </c>
      <c r="E11" s="5">
        <v>22</v>
      </c>
      <c r="F11" s="6">
        <v>30</v>
      </c>
      <c r="G11" s="6">
        <v>25</v>
      </c>
      <c r="H11" s="6">
        <v>43</v>
      </c>
      <c r="I11" s="6">
        <v>36</v>
      </c>
      <c r="J11" s="6">
        <v>37</v>
      </c>
      <c r="K11" s="6">
        <v>46</v>
      </c>
      <c r="L11" s="6">
        <v>43</v>
      </c>
      <c r="M11" s="6">
        <v>40</v>
      </c>
      <c r="N11" s="6">
        <v>36</v>
      </c>
      <c r="O11" s="7">
        <f t="shared" ref="O11:O31" si="0">AVERAGE(E11:N11)</f>
        <v>35.799999999999997</v>
      </c>
      <c r="P11" s="8">
        <f t="shared" ref="P11:P31" si="1">O11/10*17424</f>
        <v>62377.919999999991</v>
      </c>
    </row>
    <row r="12" spans="1:18" x14ac:dyDescent="0.35">
      <c r="A12" s="30"/>
      <c r="B12" s="31"/>
      <c r="C12" s="31"/>
      <c r="D12" s="36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1"/>
      <c r="P12" s="12"/>
    </row>
    <row r="13" spans="1:18" x14ac:dyDescent="0.35">
      <c r="A13" s="26">
        <v>19</v>
      </c>
      <c r="B13" s="28">
        <v>2</v>
      </c>
      <c r="C13" s="28" t="s">
        <v>9</v>
      </c>
      <c r="D13" s="34" t="s">
        <v>10</v>
      </c>
      <c r="E13" s="5">
        <v>39</v>
      </c>
      <c r="F13" s="6">
        <v>37</v>
      </c>
      <c r="G13" s="6">
        <v>44</v>
      </c>
      <c r="H13" s="6">
        <v>44</v>
      </c>
      <c r="I13" s="6">
        <v>38</v>
      </c>
      <c r="J13" s="6">
        <v>40</v>
      </c>
      <c r="K13" s="6">
        <v>42</v>
      </c>
      <c r="L13" s="6">
        <v>44</v>
      </c>
      <c r="M13" s="6">
        <v>39</v>
      </c>
      <c r="N13" s="6">
        <v>43</v>
      </c>
      <c r="O13" s="7">
        <f t="shared" si="0"/>
        <v>41</v>
      </c>
      <c r="P13" s="8">
        <f t="shared" si="1"/>
        <v>71438.399999999994</v>
      </c>
    </row>
    <row r="14" spans="1:18" x14ac:dyDescent="0.35">
      <c r="A14" s="30"/>
      <c r="B14" s="31"/>
      <c r="C14" s="31"/>
      <c r="D14" s="36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2"/>
    </row>
    <row r="15" spans="1:18" x14ac:dyDescent="0.35">
      <c r="A15" s="26">
        <v>23</v>
      </c>
      <c r="B15" s="28">
        <v>3</v>
      </c>
      <c r="C15" s="28" t="s">
        <v>9</v>
      </c>
      <c r="D15" s="34" t="s">
        <v>10</v>
      </c>
      <c r="E15" s="5">
        <v>45</v>
      </c>
      <c r="F15" s="6">
        <v>41</v>
      </c>
      <c r="G15" s="6">
        <v>39</v>
      </c>
      <c r="H15" s="6">
        <v>73</v>
      </c>
      <c r="I15" s="6">
        <v>54</v>
      </c>
      <c r="J15" s="6">
        <v>38</v>
      </c>
      <c r="K15" s="6">
        <v>28</v>
      </c>
      <c r="L15" s="6">
        <v>32</v>
      </c>
      <c r="M15" s="6">
        <v>42</v>
      </c>
      <c r="N15" s="6">
        <v>46</v>
      </c>
      <c r="O15" s="7">
        <f t="shared" si="0"/>
        <v>43.8</v>
      </c>
      <c r="P15" s="8">
        <f t="shared" si="1"/>
        <v>76317.119999999995</v>
      </c>
    </row>
    <row r="16" spans="1:18" x14ac:dyDescent="0.35">
      <c r="A16" s="30"/>
      <c r="B16" s="31"/>
      <c r="C16" s="31"/>
      <c r="D16" s="36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2"/>
    </row>
    <row r="17" spans="1:16" x14ac:dyDescent="0.35">
      <c r="A17" s="26">
        <v>27</v>
      </c>
      <c r="B17" s="28">
        <v>2</v>
      </c>
      <c r="C17" s="28" t="s">
        <v>9</v>
      </c>
      <c r="D17" s="34" t="s">
        <v>10</v>
      </c>
      <c r="E17" s="5">
        <v>46</v>
      </c>
      <c r="F17" s="6">
        <v>37</v>
      </c>
      <c r="G17" s="6">
        <v>44</v>
      </c>
      <c r="H17" s="6">
        <v>41</v>
      </c>
      <c r="I17" s="6">
        <v>57</v>
      </c>
      <c r="J17" s="6">
        <v>51</v>
      </c>
      <c r="K17" s="6">
        <v>38</v>
      </c>
      <c r="L17" s="6">
        <v>51</v>
      </c>
      <c r="M17" s="6">
        <v>34</v>
      </c>
      <c r="N17" s="6">
        <v>30</v>
      </c>
      <c r="O17" s="7">
        <f t="shared" si="0"/>
        <v>42.9</v>
      </c>
      <c r="P17" s="8">
        <f t="shared" si="1"/>
        <v>74748.960000000006</v>
      </c>
    </row>
    <row r="18" spans="1:16" x14ac:dyDescent="0.35">
      <c r="A18" s="30"/>
      <c r="B18" s="31"/>
      <c r="C18" s="31"/>
      <c r="D18" s="36"/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2"/>
    </row>
    <row r="19" spans="1:16" x14ac:dyDescent="0.35">
      <c r="A19" s="26">
        <v>29</v>
      </c>
      <c r="B19" s="28">
        <v>4</v>
      </c>
      <c r="C19" s="28" t="s">
        <v>9</v>
      </c>
      <c r="D19" s="34" t="s">
        <v>10</v>
      </c>
      <c r="E19" s="5">
        <v>43</v>
      </c>
      <c r="F19" s="6">
        <v>52</v>
      </c>
      <c r="G19" s="6">
        <v>44</v>
      </c>
      <c r="H19" s="6">
        <v>48</v>
      </c>
      <c r="I19" s="6">
        <v>48</v>
      </c>
      <c r="J19" s="6">
        <v>60</v>
      </c>
      <c r="K19" s="6">
        <v>49</v>
      </c>
      <c r="L19" s="6">
        <v>49</v>
      </c>
      <c r="M19" s="6">
        <v>37</v>
      </c>
      <c r="N19" s="6">
        <v>51</v>
      </c>
      <c r="O19" s="7">
        <f t="shared" si="0"/>
        <v>48.1</v>
      </c>
      <c r="P19" s="8">
        <f t="shared" si="1"/>
        <v>83809.440000000002</v>
      </c>
    </row>
    <row r="20" spans="1:16" x14ac:dyDescent="0.35">
      <c r="A20" s="30"/>
      <c r="B20" s="31"/>
      <c r="C20" s="31"/>
      <c r="D20" s="36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12"/>
    </row>
    <row r="21" spans="1:16" x14ac:dyDescent="0.35">
      <c r="A21" s="26">
        <v>32</v>
      </c>
      <c r="B21" s="28">
        <v>4</v>
      </c>
      <c r="C21" s="28" t="s">
        <v>9</v>
      </c>
      <c r="D21" s="34" t="s">
        <v>10</v>
      </c>
      <c r="E21" s="5">
        <v>67</v>
      </c>
      <c r="F21" s="6">
        <v>47</v>
      </c>
      <c r="G21" s="6">
        <v>50</v>
      </c>
      <c r="H21" s="6">
        <v>55</v>
      </c>
      <c r="I21" s="6">
        <v>57</v>
      </c>
      <c r="J21" s="6">
        <v>31</v>
      </c>
      <c r="K21" s="6">
        <v>35</v>
      </c>
      <c r="L21" s="6">
        <v>44</v>
      </c>
      <c r="M21" s="6">
        <v>37</v>
      </c>
      <c r="N21" s="6">
        <v>58</v>
      </c>
      <c r="O21" s="7">
        <f t="shared" si="0"/>
        <v>48.1</v>
      </c>
      <c r="P21" s="8">
        <f t="shared" si="1"/>
        <v>83809.440000000002</v>
      </c>
    </row>
    <row r="22" spans="1:16" x14ac:dyDescent="0.35">
      <c r="A22" s="30"/>
      <c r="B22" s="31"/>
      <c r="C22" s="31"/>
      <c r="D22" s="36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2"/>
    </row>
    <row r="23" spans="1:16" x14ac:dyDescent="0.35">
      <c r="A23" s="26">
        <v>35</v>
      </c>
      <c r="B23" s="28">
        <v>2</v>
      </c>
      <c r="C23" s="28" t="s">
        <v>9</v>
      </c>
      <c r="D23" s="34" t="s">
        <v>10</v>
      </c>
      <c r="E23" s="5">
        <v>46</v>
      </c>
      <c r="F23" s="6">
        <v>40</v>
      </c>
      <c r="G23" s="6">
        <v>42</v>
      </c>
      <c r="H23" s="6">
        <v>44</v>
      </c>
      <c r="I23" s="6">
        <v>31</v>
      </c>
      <c r="J23" s="6">
        <v>44</v>
      </c>
      <c r="K23" s="6">
        <v>48</v>
      </c>
      <c r="L23" s="6">
        <v>27</v>
      </c>
      <c r="M23" s="6">
        <v>28</v>
      </c>
      <c r="N23" s="6">
        <v>44</v>
      </c>
      <c r="O23" s="7">
        <f t="shared" si="0"/>
        <v>39.4</v>
      </c>
      <c r="P23" s="8">
        <f t="shared" si="1"/>
        <v>68650.559999999998</v>
      </c>
    </row>
    <row r="24" spans="1:16" x14ac:dyDescent="0.35">
      <c r="A24" s="30"/>
      <c r="B24" s="31"/>
      <c r="C24" s="31"/>
      <c r="D24" s="36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2"/>
    </row>
    <row r="25" spans="1:16" x14ac:dyDescent="0.35">
      <c r="A25" s="26">
        <v>38</v>
      </c>
      <c r="B25" s="28">
        <v>3</v>
      </c>
      <c r="C25" s="28" t="s">
        <v>9</v>
      </c>
      <c r="D25" s="34" t="s">
        <v>10</v>
      </c>
      <c r="E25" s="5">
        <v>59</v>
      </c>
      <c r="F25" s="6">
        <v>47</v>
      </c>
      <c r="G25" s="6">
        <v>47</v>
      </c>
      <c r="H25" s="6">
        <v>48</v>
      </c>
      <c r="I25" s="6">
        <v>54</v>
      </c>
      <c r="J25" s="6">
        <v>41</v>
      </c>
      <c r="K25" s="6">
        <v>36</v>
      </c>
      <c r="L25" s="6">
        <v>46</v>
      </c>
      <c r="M25" s="6">
        <v>43</v>
      </c>
      <c r="N25" s="6">
        <v>47</v>
      </c>
      <c r="O25" s="7">
        <f t="shared" si="0"/>
        <v>46.8</v>
      </c>
      <c r="P25" s="8">
        <f t="shared" si="1"/>
        <v>81544.319999999992</v>
      </c>
    </row>
    <row r="26" spans="1:16" x14ac:dyDescent="0.35">
      <c r="A26" s="30"/>
      <c r="B26" s="31"/>
      <c r="C26" s="31"/>
      <c r="D26" s="36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2"/>
    </row>
    <row r="27" spans="1:16" x14ac:dyDescent="0.35">
      <c r="A27" s="26">
        <v>45</v>
      </c>
      <c r="B27" s="28">
        <v>2</v>
      </c>
      <c r="C27" s="28" t="s">
        <v>9</v>
      </c>
      <c r="D27" s="34" t="s">
        <v>10</v>
      </c>
      <c r="E27" s="5">
        <v>38</v>
      </c>
      <c r="F27" s="6">
        <v>43</v>
      </c>
      <c r="G27" s="6">
        <v>38</v>
      </c>
      <c r="H27" s="6">
        <v>42</v>
      </c>
      <c r="I27" s="6">
        <v>28</v>
      </c>
      <c r="J27" s="6">
        <v>31</v>
      </c>
      <c r="K27" s="6">
        <v>29</v>
      </c>
      <c r="L27" s="6">
        <v>57</v>
      </c>
      <c r="M27" s="6">
        <v>39</v>
      </c>
      <c r="N27" s="6">
        <v>52</v>
      </c>
      <c r="O27" s="7">
        <f t="shared" si="0"/>
        <v>39.700000000000003</v>
      </c>
      <c r="P27" s="8">
        <f t="shared" si="1"/>
        <v>69173.279999999999</v>
      </c>
    </row>
    <row r="28" spans="1:16" x14ac:dyDescent="0.35">
      <c r="A28" s="30"/>
      <c r="B28" s="31"/>
      <c r="C28" s="31"/>
      <c r="D28" s="36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12"/>
    </row>
    <row r="29" spans="1:16" x14ac:dyDescent="0.35">
      <c r="A29" s="26">
        <v>48</v>
      </c>
      <c r="B29" s="28">
        <v>3</v>
      </c>
      <c r="C29" s="28" t="s">
        <v>9</v>
      </c>
      <c r="D29" s="34" t="s">
        <v>10</v>
      </c>
      <c r="E29" s="5">
        <v>31</v>
      </c>
      <c r="F29" s="6">
        <v>41</v>
      </c>
      <c r="G29" s="6">
        <v>32</v>
      </c>
      <c r="H29" s="6">
        <v>32</v>
      </c>
      <c r="I29" s="6">
        <v>29</v>
      </c>
      <c r="J29" s="6">
        <v>41</v>
      </c>
      <c r="K29" s="6">
        <v>32</v>
      </c>
      <c r="L29" s="6">
        <v>48</v>
      </c>
      <c r="M29" s="6">
        <v>38</v>
      </c>
      <c r="N29" s="6">
        <v>49</v>
      </c>
      <c r="O29" s="7">
        <f t="shared" si="0"/>
        <v>37.299999999999997</v>
      </c>
      <c r="P29" s="8">
        <f t="shared" si="1"/>
        <v>64991.51999999999</v>
      </c>
    </row>
    <row r="30" spans="1:16" x14ac:dyDescent="0.35">
      <c r="A30" s="30"/>
      <c r="B30" s="31"/>
      <c r="C30" s="31"/>
      <c r="D30" s="36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12"/>
    </row>
    <row r="31" spans="1:16" x14ac:dyDescent="0.35">
      <c r="A31" s="26">
        <v>49</v>
      </c>
      <c r="B31" s="28">
        <v>4</v>
      </c>
      <c r="C31" s="28" t="s">
        <v>9</v>
      </c>
      <c r="D31" s="34" t="s">
        <v>10</v>
      </c>
      <c r="E31" s="5">
        <v>51</v>
      </c>
      <c r="F31" s="6">
        <v>54</v>
      </c>
      <c r="G31" s="6">
        <v>52</v>
      </c>
      <c r="H31" s="6">
        <v>39</v>
      </c>
      <c r="I31" s="6">
        <v>43</v>
      </c>
      <c r="J31" s="6">
        <v>39</v>
      </c>
      <c r="K31" s="6">
        <v>39</v>
      </c>
      <c r="L31" s="6">
        <v>49</v>
      </c>
      <c r="M31" s="6">
        <v>46</v>
      </c>
      <c r="N31" s="6">
        <v>44</v>
      </c>
      <c r="O31" s="7">
        <f t="shared" si="0"/>
        <v>45.6</v>
      </c>
      <c r="P31" s="8">
        <f t="shared" si="1"/>
        <v>79453.440000000002</v>
      </c>
    </row>
    <row r="32" spans="1:16" ht="15" thickBot="1" x14ac:dyDescent="0.4">
      <c r="A32" s="27"/>
      <c r="B32" s="29"/>
      <c r="C32" s="31"/>
      <c r="D32" s="35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12"/>
    </row>
    <row r="34" spans="10:26" x14ac:dyDescent="0.35">
      <c r="O34" s="13" t="s">
        <v>11</v>
      </c>
      <c r="P34" s="14">
        <f>AVERAGE(P9:P32)</f>
        <v>74415</v>
      </c>
      <c r="R34" s="15" t="s">
        <v>12</v>
      </c>
      <c r="W34" s="15" t="s">
        <v>13</v>
      </c>
    </row>
    <row r="35" spans="10:26" x14ac:dyDescent="0.35">
      <c r="J35" s="16"/>
      <c r="K35" s="16"/>
      <c r="L35" s="16"/>
      <c r="M35" s="17"/>
      <c r="O35" s="13" t="s">
        <v>14</v>
      </c>
      <c r="P35" s="14">
        <f>AVERAGE(P9:P14)</f>
        <v>70160.639999999999</v>
      </c>
      <c r="R35" s="16" t="s">
        <v>15</v>
      </c>
      <c r="S35" s="16"/>
      <c r="T35" s="16"/>
      <c r="U35" s="17">
        <f>AVERAGE(P9,P11,P13,P15,P17,P19,P21,P23,P25,P27,P29,P31)</f>
        <v>74415</v>
      </c>
      <c r="W35" s="16" t="s">
        <v>16</v>
      </c>
      <c r="Z35" s="18">
        <f>STDEV(P9,P11,P13,P15,P17,P19,P21,P23,P25,P27,P29,P31)/3.5</f>
        <v>2047.2646887882347</v>
      </c>
    </row>
    <row r="36" spans="10:26" x14ac:dyDescent="0.35">
      <c r="J36" s="16"/>
      <c r="K36" s="16"/>
      <c r="L36" s="16"/>
      <c r="M36" s="17"/>
      <c r="O36" s="13" t="s">
        <v>17</v>
      </c>
      <c r="P36" s="14">
        <f>AVERAGE(P15:P20)</f>
        <v>78291.840000000011</v>
      </c>
      <c r="R36" s="16" t="s">
        <v>18</v>
      </c>
      <c r="S36" s="16"/>
      <c r="T36" s="16"/>
      <c r="U36" s="17" t="s">
        <v>10</v>
      </c>
      <c r="W36" s="16" t="s">
        <v>19</v>
      </c>
      <c r="Z36" s="18" t="s">
        <v>10</v>
      </c>
    </row>
    <row r="37" spans="10:26" x14ac:dyDescent="0.35">
      <c r="O37" s="13" t="s">
        <v>20</v>
      </c>
      <c r="P37" s="14">
        <f>AVERAGE(P21:P26)</f>
        <v>78001.440000000002</v>
      </c>
      <c r="Z37" s="18"/>
    </row>
    <row r="38" spans="10:26" x14ac:dyDescent="0.35">
      <c r="O38" s="13" t="s">
        <v>21</v>
      </c>
      <c r="P38" s="14">
        <f>AVERAGE(P27:P32)</f>
        <v>71206.080000000002</v>
      </c>
      <c r="R38" t="s">
        <v>22</v>
      </c>
      <c r="U38" s="18">
        <f>AVERAGE(P9,P17,P23,P31)</f>
        <v>74879.64</v>
      </c>
      <c r="W38" t="s">
        <v>22</v>
      </c>
      <c r="Z38" s="18">
        <f>STDEV(P9,P17,P23,P31)/2</f>
        <v>2289.9747900795774</v>
      </c>
    </row>
    <row r="39" spans="10:26" x14ac:dyDescent="0.35">
      <c r="R39" t="s">
        <v>23</v>
      </c>
      <c r="U39" s="18" t="s">
        <v>10</v>
      </c>
      <c r="W39" t="s">
        <v>23</v>
      </c>
      <c r="Z39" s="18" t="s">
        <v>10</v>
      </c>
    </row>
    <row r="40" spans="10:26" x14ac:dyDescent="0.35">
      <c r="Z40" s="18"/>
    </row>
    <row r="41" spans="10:26" x14ac:dyDescent="0.35">
      <c r="R41" t="s">
        <v>24</v>
      </c>
      <c r="U41" s="18">
        <f>AVERAGE(P11,P19,P21,P29)</f>
        <v>73747.079999999987</v>
      </c>
      <c r="W41" t="s">
        <v>24</v>
      </c>
      <c r="Z41" s="18">
        <f>STDEV(P11,P19,P21,P29)/2</f>
        <v>5833.9509736713499</v>
      </c>
    </row>
    <row r="42" spans="10:26" x14ac:dyDescent="0.35">
      <c r="R42" t="s">
        <v>25</v>
      </c>
      <c r="U42" s="18" t="s">
        <v>10</v>
      </c>
      <c r="W42" t="s">
        <v>25</v>
      </c>
      <c r="Z42" s="18" t="s">
        <v>10</v>
      </c>
    </row>
    <row r="43" spans="10:26" x14ac:dyDescent="0.35">
      <c r="Z43" s="18"/>
    </row>
    <row r="44" spans="10:26" x14ac:dyDescent="0.35">
      <c r="R44" t="s">
        <v>26</v>
      </c>
      <c r="U44" s="18">
        <f>AVERAGE(P13,P15,P25,P27)</f>
        <v>74618.28</v>
      </c>
      <c r="W44" t="s">
        <v>26</v>
      </c>
      <c r="Z44" s="18">
        <f>STDEV(P13,P15,P25,P27)/2</f>
        <v>2747.9651447571155</v>
      </c>
    </row>
    <row r="45" spans="10:26" x14ac:dyDescent="0.35">
      <c r="R45" t="s">
        <v>27</v>
      </c>
      <c r="U45" s="18" t="s">
        <v>10</v>
      </c>
      <c r="W45" t="s">
        <v>27</v>
      </c>
      <c r="Z45" s="18" t="s">
        <v>10</v>
      </c>
    </row>
  </sheetData>
  <mergeCells count="51">
    <mergeCell ref="E7:N7"/>
    <mergeCell ref="O7:P7"/>
    <mergeCell ref="Q7:R7"/>
    <mergeCell ref="A9:A10"/>
    <mergeCell ref="B9:B10"/>
    <mergeCell ref="C9:C10"/>
    <mergeCell ref="D9:D10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31:A32"/>
    <mergeCell ref="B31:B32"/>
    <mergeCell ref="C31:C32"/>
    <mergeCell ref="D31:D32"/>
    <mergeCell ref="A27:A28"/>
    <mergeCell ref="B27:B28"/>
    <mergeCell ref="C27:C28"/>
    <mergeCell ref="D27:D28"/>
    <mergeCell ref="A29:A30"/>
    <mergeCell ref="B29:B30"/>
    <mergeCell ref="C29:C30"/>
    <mergeCell ref="D29:D30"/>
  </mergeCells>
  <pageMargins left="0.7" right="0.7" top="0.75" bottom="0.75" header="0.3" footer="0.3"/>
  <pageSetup scale="94" orientation="landscape" r:id="rId1"/>
  <rowBreaks count="1" manualBreakCount="1">
    <brk id="33" max="1638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2018-07-13T19:18:43Z</dcterms:modified>
</cp:coreProperties>
</file>