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8" i="1" l="1"/>
  <c r="G139" i="1" s="1"/>
  <c r="F138" i="1"/>
  <c r="F139" i="1" s="1"/>
  <c r="G121" i="1"/>
  <c r="G122" i="1" s="1"/>
  <c r="F121" i="1"/>
  <c r="F122" i="1" s="1"/>
  <c r="F123" i="1" s="1"/>
  <c r="G104" i="1"/>
  <c r="G105" i="1" s="1"/>
  <c r="F104" i="1"/>
  <c r="F105" i="1" s="1"/>
  <c r="G87" i="1"/>
  <c r="G88" i="1" s="1"/>
  <c r="F87" i="1"/>
  <c r="F88" i="1" s="1"/>
  <c r="F89" i="1" s="1"/>
  <c r="G70" i="1"/>
  <c r="G71" i="1" s="1"/>
  <c r="F70" i="1"/>
  <c r="F71" i="1" s="1"/>
  <c r="G53" i="1"/>
  <c r="G54" i="1" s="1"/>
  <c r="F53" i="1"/>
  <c r="F54" i="1" s="1"/>
  <c r="F55" i="1" s="1"/>
  <c r="G36" i="1"/>
  <c r="G37" i="1" s="1"/>
  <c r="G38" i="1" s="1"/>
  <c r="F36" i="1"/>
  <c r="F37" i="1" s="1"/>
  <c r="F38" i="1" s="1"/>
  <c r="G19" i="1"/>
  <c r="G20" i="1" s="1"/>
  <c r="F19" i="1"/>
  <c r="F20" i="1" s="1"/>
  <c r="F21" i="1" s="1"/>
  <c r="G123" i="1" l="1"/>
  <c r="P18" i="1"/>
  <c r="Q18" i="1" s="1"/>
  <c r="G89" i="1"/>
  <c r="P17" i="1"/>
  <c r="Q17" i="1" s="1"/>
  <c r="G55" i="1"/>
  <c r="P16" i="1"/>
  <c r="Q16" i="1" s="1"/>
  <c r="G21" i="1"/>
  <c r="P9" i="1"/>
  <c r="Q9" i="1" s="1"/>
  <c r="P15" i="1"/>
  <c r="Q15" i="1" s="1"/>
  <c r="P11" i="1"/>
  <c r="Q11" i="1" s="1"/>
  <c r="G106" i="1"/>
  <c r="N10" i="1"/>
  <c r="O10" i="1" s="1"/>
  <c r="F72" i="1"/>
  <c r="N12" i="1"/>
  <c r="O12" i="1" s="1"/>
  <c r="F140" i="1"/>
  <c r="N11" i="1"/>
  <c r="O11" i="1" s="1"/>
  <c r="F106" i="1"/>
  <c r="G72" i="1"/>
  <c r="P10" i="1"/>
  <c r="Q10" i="1" s="1"/>
  <c r="G140" i="1"/>
  <c r="P12" i="1"/>
  <c r="Q12" i="1" s="1"/>
  <c r="N9" i="1"/>
  <c r="N15" i="1"/>
  <c r="N16" i="1"/>
  <c r="O16" i="1" s="1"/>
  <c r="N17" i="1"/>
  <c r="O17" i="1" s="1"/>
  <c r="N18" i="1"/>
  <c r="O18" i="1" s="1"/>
  <c r="Q14" i="1" l="1"/>
  <c r="P20" i="1"/>
  <c r="P19" i="1"/>
  <c r="P13" i="1"/>
  <c r="Q13" i="1"/>
  <c r="O9" i="1"/>
  <c r="N14" i="1"/>
  <c r="N13" i="1"/>
  <c r="P14" i="1"/>
  <c r="Q19" i="1"/>
  <c r="Q20" i="1"/>
  <c r="O15" i="1"/>
  <c r="N19" i="1"/>
  <c r="N20" i="1"/>
  <c r="O14" i="1" l="1"/>
  <c r="O13" i="1"/>
  <c r="O20" i="1"/>
  <c r="O19" i="1"/>
</calcChain>
</file>

<file path=xl/sharedStrings.xml><?xml version="1.0" encoding="utf-8"?>
<sst xmlns="http://schemas.openxmlformats.org/spreadsheetml/2006/main" count="188" uniqueCount="36">
  <si>
    <t>16" x 12" area used for each replicate count</t>
  </si>
  <si>
    <r>
      <t>0.12m</t>
    </r>
    <r>
      <rPr>
        <b/>
        <vertAlign val="superscript"/>
        <sz val="10"/>
        <rFont val="Arial"/>
        <family val="2"/>
      </rPr>
      <t>2</t>
    </r>
  </si>
  <si>
    <t>Oats</t>
  </si>
  <si>
    <t>Legumes</t>
  </si>
  <si>
    <t>Date</t>
  </si>
  <si>
    <t>Plot</t>
  </si>
  <si>
    <t>Plot Side</t>
  </si>
  <si>
    <t>Herbicide Regime</t>
  </si>
  <si>
    <t>Rep.</t>
  </si>
  <si>
    <t xml:space="preserve">Oats </t>
  </si>
  <si>
    <t>Legume</t>
  </si>
  <si>
    <t>Treatment</t>
  </si>
  <si>
    <t>Rotation</t>
  </si>
  <si>
    <r>
      <t>plants/m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</si>
  <si>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plants/ft</t>
    </r>
    <r>
      <rPr>
        <vertAlign val="superscript"/>
        <sz val="11"/>
        <color theme="1"/>
        <rFont val="Calibri"/>
        <family val="2"/>
        <scheme val="minor"/>
      </rPr>
      <t>2</t>
    </r>
  </si>
  <si>
    <t>Low</t>
  </si>
  <si>
    <t xml:space="preserve">Oat + Red Clover </t>
  </si>
  <si>
    <t>O3</t>
  </si>
  <si>
    <t>E</t>
  </si>
  <si>
    <t>Means</t>
  </si>
  <si>
    <t>Conv.</t>
  </si>
  <si>
    <t>Standard Error</t>
  </si>
  <si>
    <t>Oat + Alfalfa</t>
  </si>
  <si>
    <t>O4</t>
  </si>
  <si>
    <t>W</t>
  </si>
  <si>
    <t>Means:</t>
  </si>
  <si>
    <r>
      <t>Plants/m</t>
    </r>
    <r>
      <rPr>
        <b/>
        <vertAlign val="superscript"/>
        <sz val="10"/>
        <rFont val="Arial"/>
        <family val="2"/>
      </rPr>
      <t>2</t>
    </r>
  </si>
  <si>
    <t>Plants/hectare</t>
  </si>
  <si>
    <t>Historical Averages 2006-20171</t>
  </si>
  <si>
    <t>plants/m2</t>
  </si>
  <si>
    <t>plants/ft2</t>
  </si>
  <si>
    <t>Hist. Mean</t>
  </si>
  <si>
    <t>Hist. Std Error</t>
  </si>
  <si>
    <t>1- Data unavailable for 2014</t>
  </si>
  <si>
    <t>Marsden 2018 Oat-Legume Stand Counts</t>
  </si>
  <si>
    <t>2018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</si>
</sst>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0" fillId="3" borderId="20" xfId="0" applyNumberFormat="1" applyFill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/>
    <xf numFmtId="0" fontId="1" fillId="0" borderId="6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3" borderId="6" xfId="0" applyFont="1" applyFill="1" applyBorder="1"/>
    <xf numFmtId="0" fontId="0" fillId="4" borderId="5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0"/>
  <sheetViews>
    <sheetView tabSelected="1" topLeftCell="A79" zoomScaleNormal="100" workbookViewId="0">
      <selection activeCell="N9" sqref="N9"/>
    </sheetView>
  </sheetViews>
  <sheetFormatPr defaultRowHeight="14.5" x14ac:dyDescent="0.35"/>
  <cols>
    <col min="1" max="1" width="18.1796875" customWidth="1"/>
    <col min="4" max="4" width="15.36328125" bestFit="1" customWidth="1"/>
    <col min="12" max="12" width="17.1796875" customWidth="1"/>
  </cols>
  <sheetData>
    <row r="2" spans="1:17" ht="18.5" x14ac:dyDescent="0.45">
      <c r="A2" s="1" t="s">
        <v>34</v>
      </c>
    </row>
    <row r="3" spans="1:17" x14ac:dyDescent="0.35">
      <c r="A3" t="s">
        <v>0</v>
      </c>
    </row>
    <row r="5" spans="1:17" x14ac:dyDescent="0.35">
      <c r="K5" s="2" t="s">
        <v>35</v>
      </c>
    </row>
    <row r="7" spans="1:17" ht="16" thickBot="1" x14ac:dyDescent="0.4">
      <c r="F7" s="3" t="s">
        <v>1</v>
      </c>
      <c r="G7" s="3" t="s">
        <v>1</v>
      </c>
      <c r="N7" s="46" t="s">
        <v>2</v>
      </c>
      <c r="O7" s="46"/>
      <c r="P7" s="46" t="s">
        <v>3</v>
      </c>
      <c r="Q7" s="46"/>
    </row>
    <row r="8" spans="1:17" ht="17" thickBot="1" x14ac:dyDescent="0.4">
      <c r="A8" s="4" t="s">
        <v>4</v>
      </c>
      <c r="B8" s="4" t="s">
        <v>5</v>
      </c>
      <c r="C8" s="5" t="s">
        <v>6</v>
      </c>
      <c r="D8" s="4" t="s">
        <v>7</v>
      </c>
      <c r="E8" s="6" t="s">
        <v>8</v>
      </c>
      <c r="F8" s="4" t="s">
        <v>9</v>
      </c>
      <c r="G8" s="4" t="s">
        <v>10</v>
      </c>
      <c r="K8" s="7" t="s">
        <v>5</v>
      </c>
      <c r="L8" s="7" t="s">
        <v>11</v>
      </c>
      <c r="M8" s="8" t="s">
        <v>12</v>
      </c>
      <c r="N8" s="9" t="s">
        <v>13</v>
      </c>
      <c r="O8" s="10" t="s">
        <v>14</v>
      </c>
      <c r="P8" s="9" t="s">
        <v>13</v>
      </c>
      <c r="Q8" s="10" t="s">
        <v>14</v>
      </c>
    </row>
    <row r="9" spans="1:17" x14ac:dyDescent="0.35">
      <c r="A9" s="11"/>
      <c r="B9" s="12"/>
      <c r="C9" s="13"/>
      <c r="D9" s="47" t="s">
        <v>15</v>
      </c>
      <c r="E9" s="9">
        <v>1</v>
      </c>
      <c r="F9" s="14">
        <v>20</v>
      </c>
      <c r="G9" s="10">
        <v>40</v>
      </c>
      <c r="K9" s="7">
        <v>16</v>
      </c>
      <c r="L9" s="7" t="s">
        <v>16</v>
      </c>
      <c r="M9" s="8" t="s">
        <v>17</v>
      </c>
      <c r="N9" s="15">
        <f>F20</f>
        <v>242.49903</v>
      </c>
      <c r="O9" s="16">
        <f>N9/10.76</f>
        <v>22.537084572490706</v>
      </c>
      <c r="P9" s="16">
        <f>G20</f>
        <v>270.83224999999999</v>
      </c>
      <c r="Q9" s="17">
        <f>P9/10.76</f>
        <v>25.17028345724907</v>
      </c>
    </row>
    <row r="10" spans="1:17" x14ac:dyDescent="0.35">
      <c r="A10" s="18"/>
      <c r="B10" s="18"/>
      <c r="C10" s="19"/>
      <c r="D10" s="48"/>
      <c r="E10" s="20">
        <v>2</v>
      </c>
      <c r="F10" s="7">
        <v>30</v>
      </c>
      <c r="G10" s="21">
        <v>37</v>
      </c>
      <c r="K10" s="7">
        <v>25</v>
      </c>
      <c r="L10" s="7" t="s">
        <v>16</v>
      </c>
      <c r="M10" s="8" t="s">
        <v>17</v>
      </c>
      <c r="N10" s="15">
        <f>+F71</f>
        <v>223.33243999999999</v>
      </c>
      <c r="O10" s="16">
        <f t="shared" ref="O10:O11" si="0">N10/10.76</f>
        <v>20.755802973977694</v>
      </c>
      <c r="P10" s="16">
        <f>G71</f>
        <v>157.49936999999997</v>
      </c>
      <c r="Q10" s="17">
        <f t="shared" ref="Q10:Q12" si="1">P10/10.76</f>
        <v>14.63748791821561</v>
      </c>
    </row>
    <row r="11" spans="1:17" x14ac:dyDescent="0.35">
      <c r="A11" s="18"/>
      <c r="B11" s="18"/>
      <c r="C11" s="19" t="s">
        <v>18</v>
      </c>
      <c r="D11" s="48"/>
      <c r="E11" s="20">
        <v>3</v>
      </c>
      <c r="F11" s="7">
        <v>39</v>
      </c>
      <c r="G11" s="21">
        <v>25</v>
      </c>
      <c r="K11" s="7">
        <v>33</v>
      </c>
      <c r="L11" s="7" t="s">
        <v>16</v>
      </c>
      <c r="M11" s="8" t="s">
        <v>17</v>
      </c>
      <c r="N11" s="15">
        <f>F105</f>
        <v>219.16578999999999</v>
      </c>
      <c r="O11" s="16">
        <f t="shared" si="0"/>
        <v>20.36856784386617</v>
      </c>
      <c r="P11" s="16">
        <f>G105</f>
        <v>167.49933000000001</v>
      </c>
      <c r="Q11" s="17">
        <f t="shared" si="1"/>
        <v>15.566852230483272</v>
      </c>
    </row>
    <row r="12" spans="1:17" ht="15" thickBot="1" x14ac:dyDescent="0.4">
      <c r="A12" s="18"/>
      <c r="B12" s="18">
        <v>16</v>
      </c>
      <c r="C12" s="19"/>
      <c r="D12" s="48"/>
      <c r="E12" s="20">
        <v>4</v>
      </c>
      <c r="F12" s="7">
        <v>26</v>
      </c>
      <c r="G12" s="21">
        <v>25</v>
      </c>
      <c r="K12" s="7">
        <v>42</v>
      </c>
      <c r="L12" s="7" t="s">
        <v>16</v>
      </c>
      <c r="M12" s="8" t="s">
        <v>17</v>
      </c>
      <c r="N12" s="22">
        <f>F139</f>
        <v>216.66579999999999</v>
      </c>
      <c r="O12" s="16">
        <f>N12/10.76</f>
        <v>20.136226765799258</v>
      </c>
      <c r="P12" s="23">
        <f>G139</f>
        <v>150.83273</v>
      </c>
      <c r="Q12" s="17">
        <f t="shared" si="1"/>
        <v>14.017911710037176</v>
      </c>
    </row>
    <row r="13" spans="1:17" ht="15" thickBot="1" x14ac:dyDescent="0.4">
      <c r="A13" s="24">
        <v>43236</v>
      </c>
      <c r="B13" s="18" t="s">
        <v>17</v>
      </c>
      <c r="C13" s="25"/>
      <c r="D13" s="49"/>
      <c r="E13" s="26">
        <v>5</v>
      </c>
      <c r="F13" s="27">
        <v>26</v>
      </c>
      <c r="G13" s="28">
        <v>35</v>
      </c>
      <c r="K13" s="29"/>
      <c r="L13" s="29"/>
      <c r="M13" s="30" t="s">
        <v>19</v>
      </c>
      <c r="N13" s="31">
        <f>AVERAGE(N9:N12)</f>
        <v>225.41576499999999</v>
      </c>
      <c r="O13" s="31">
        <f t="shared" ref="O13:Q13" si="2">AVERAGE(O9:O12)</f>
        <v>20.949420539033454</v>
      </c>
      <c r="P13" s="31">
        <f t="shared" si="2"/>
        <v>186.66591999999997</v>
      </c>
      <c r="Q13" s="31">
        <f t="shared" si="2"/>
        <v>17.348133828996282</v>
      </c>
    </row>
    <row r="14" spans="1:17" ht="15" thickBot="1" x14ac:dyDescent="0.4">
      <c r="A14" s="18"/>
      <c r="B14" s="18"/>
      <c r="C14" s="13"/>
      <c r="D14" s="48" t="s">
        <v>20</v>
      </c>
      <c r="E14" s="9">
        <v>1</v>
      </c>
      <c r="F14" s="14">
        <v>28</v>
      </c>
      <c r="G14" s="10">
        <v>38</v>
      </c>
      <c r="K14" s="29"/>
      <c r="L14" s="29"/>
      <c r="M14" s="32" t="s">
        <v>21</v>
      </c>
      <c r="N14" s="33">
        <f>STDEV(N9:N12)/4</f>
        <v>2.9290294934133776</v>
      </c>
      <c r="O14" s="33">
        <f t="shared" ref="O14:Q14" si="3">STDEV(O9:O12)/4</f>
        <v>0.27221463693432851</v>
      </c>
      <c r="P14" s="33">
        <f t="shared" si="3"/>
        <v>14.131845260480288</v>
      </c>
      <c r="Q14" s="33">
        <f t="shared" si="3"/>
        <v>1.3133685186319932</v>
      </c>
    </row>
    <row r="15" spans="1:17" x14ac:dyDescent="0.35">
      <c r="A15" s="18"/>
      <c r="B15" s="18"/>
      <c r="C15" s="19"/>
      <c r="D15" s="48"/>
      <c r="E15" s="20">
        <v>2</v>
      </c>
      <c r="F15" s="7">
        <v>26</v>
      </c>
      <c r="G15" s="21">
        <v>42</v>
      </c>
      <c r="K15" s="7">
        <v>17</v>
      </c>
      <c r="L15" s="7" t="s">
        <v>22</v>
      </c>
      <c r="M15" s="8" t="s">
        <v>23</v>
      </c>
      <c r="N15" s="34">
        <f>F20</f>
        <v>242.49903</v>
      </c>
      <c r="O15" s="35">
        <f>N15/10.76</f>
        <v>22.537084572490706</v>
      </c>
      <c r="P15" s="34">
        <f>G20</f>
        <v>270.83224999999999</v>
      </c>
      <c r="Q15" s="36">
        <f>P15/10.76</f>
        <v>25.17028345724907</v>
      </c>
    </row>
    <row r="16" spans="1:17" x14ac:dyDescent="0.35">
      <c r="A16" s="18"/>
      <c r="B16" s="18"/>
      <c r="C16" s="19" t="s">
        <v>24</v>
      </c>
      <c r="D16" s="48"/>
      <c r="E16" s="20">
        <v>3</v>
      </c>
      <c r="F16" s="7">
        <v>36</v>
      </c>
      <c r="G16" s="21">
        <v>24</v>
      </c>
      <c r="K16" s="7">
        <v>22</v>
      </c>
      <c r="L16" s="7" t="s">
        <v>22</v>
      </c>
      <c r="M16" s="8" t="s">
        <v>23</v>
      </c>
      <c r="N16" s="15">
        <f>F54</f>
        <v>249.16566999999998</v>
      </c>
      <c r="O16" s="35">
        <f t="shared" ref="O16:O18" si="4">N16/10.76</f>
        <v>23.156660780669142</v>
      </c>
      <c r="P16" s="15">
        <f>G54</f>
        <v>114.99954</v>
      </c>
      <c r="Q16" s="36">
        <f t="shared" ref="Q16:Q18" si="5">P16/10.76</f>
        <v>10.687689591078067</v>
      </c>
    </row>
    <row r="17" spans="1:17" x14ac:dyDescent="0.35">
      <c r="A17" s="18"/>
      <c r="B17" s="18"/>
      <c r="C17" s="19"/>
      <c r="D17" s="48"/>
      <c r="E17" s="20">
        <v>4</v>
      </c>
      <c r="F17" s="7">
        <v>32</v>
      </c>
      <c r="G17" s="21">
        <v>20</v>
      </c>
      <c r="K17" s="7">
        <v>39</v>
      </c>
      <c r="L17" s="7" t="s">
        <v>22</v>
      </c>
      <c r="M17" s="8" t="s">
        <v>23</v>
      </c>
      <c r="N17" s="15">
        <f>F88</f>
        <v>237.49904999999998</v>
      </c>
      <c r="O17" s="35">
        <f t="shared" si="4"/>
        <v>22.072402416356876</v>
      </c>
      <c r="P17" s="15">
        <f>G88</f>
        <v>197.49920999999998</v>
      </c>
      <c r="Q17" s="36">
        <f t="shared" si="5"/>
        <v>18.354945167286242</v>
      </c>
    </row>
    <row r="18" spans="1:17" ht="15" thickBot="1" x14ac:dyDescent="0.4">
      <c r="A18" s="37"/>
      <c r="B18" s="37"/>
      <c r="C18" s="25"/>
      <c r="D18" s="49"/>
      <c r="E18" s="26">
        <v>5</v>
      </c>
      <c r="F18" s="27">
        <v>28</v>
      </c>
      <c r="G18" s="28">
        <v>39</v>
      </c>
      <c r="K18" s="7">
        <v>41</v>
      </c>
      <c r="L18" s="7" t="s">
        <v>22</v>
      </c>
      <c r="M18" s="8" t="s">
        <v>23</v>
      </c>
      <c r="N18" s="22">
        <f>F122</f>
        <v>215.83246999999997</v>
      </c>
      <c r="O18" s="35">
        <f t="shared" si="4"/>
        <v>20.058779739776949</v>
      </c>
      <c r="P18" s="22">
        <f>G122</f>
        <v>119.16619</v>
      </c>
      <c r="Q18" s="36">
        <f t="shared" si="5"/>
        <v>11.074924721189591</v>
      </c>
    </row>
    <row r="19" spans="1:17" x14ac:dyDescent="0.35">
      <c r="E19" s="3" t="s">
        <v>25</v>
      </c>
      <c r="F19" s="38">
        <f>SUM(F9:F18)/10</f>
        <v>29.1</v>
      </c>
      <c r="G19" s="38">
        <f>SUM(G9:G18)/10</f>
        <v>32.5</v>
      </c>
      <c r="K19" s="39"/>
      <c r="L19" s="39"/>
      <c r="M19" s="40" t="s">
        <v>19</v>
      </c>
      <c r="N19" s="31">
        <f>AVERAGE(N15:N18)</f>
        <v>236.24905499999997</v>
      </c>
      <c r="O19" s="31">
        <f t="shared" ref="O19:Q19" si="6">AVERAGE(O15:O18)</f>
        <v>21.956231877323418</v>
      </c>
      <c r="P19" s="31">
        <f t="shared" si="6"/>
        <v>175.62429749999998</v>
      </c>
      <c r="Q19" s="31">
        <f t="shared" si="6"/>
        <v>16.321960734200744</v>
      </c>
    </row>
    <row r="20" spans="1:17" ht="16" thickBot="1" x14ac:dyDescent="0.4">
      <c r="E20" s="3" t="s">
        <v>26</v>
      </c>
      <c r="F20" s="41">
        <f>F19*8.3333</f>
        <v>242.49903</v>
      </c>
      <c r="G20" s="41">
        <f>G19*8.3333</f>
        <v>270.83224999999999</v>
      </c>
      <c r="K20" s="39"/>
      <c r="L20" s="39"/>
      <c r="M20" s="42" t="s">
        <v>21</v>
      </c>
      <c r="N20" s="33">
        <f>STDEV(N15:N18)/4</f>
        <v>3.6064195110972501</v>
      </c>
      <c r="O20" s="33">
        <f t="shared" ref="O20:Q20" si="7">STDEV(O15:O18)/4</f>
        <v>0.33516909954435409</v>
      </c>
      <c r="P20" s="33">
        <f t="shared" si="7"/>
        <v>18.487577552542028</v>
      </c>
      <c r="Q20" s="33">
        <f t="shared" si="7"/>
        <v>1.7181763524667297</v>
      </c>
    </row>
    <row r="21" spans="1:17" x14ac:dyDescent="0.35">
      <c r="E21" s="3" t="s">
        <v>27</v>
      </c>
      <c r="F21" s="38">
        <f>F20*10000</f>
        <v>2424990.3000000003</v>
      </c>
      <c r="G21" s="38">
        <f>G20*10000</f>
        <v>2708322.5</v>
      </c>
    </row>
    <row r="24" spans="1:17" ht="15.5" x14ac:dyDescent="0.35">
      <c r="F24" s="3" t="s">
        <v>1</v>
      </c>
      <c r="G24" s="3" t="s">
        <v>1</v>
      </c>
      <c r="K24" t="s">
        <v>28</v>
      </c>
    </row>
    <row r="25" spans="1:17" ht="15" thickBot="1" x14ac:dyDescent="0.4">
      <c r="A25" s="4" t="s">
        <v>4</v>
      </c>
      <c r="B25" s="4" t="s">
        <v>5</v>
      </c>
      <c r="C25" s="4" t="s">
        <v>6</v>
      </c>
      <c r="D25" s="4" t="s">
        <v>7</v>
      </c>
      <c r="E25" s="4" t="s">
        <v>8</v>
      </c>
      <c r="F25" s="4" t="s">
        <v>9</v>
      </c>
      <c r="G25" s="4" t="s">
        <v>10</v>
      </c>
    </row>
    <row r="26" spans="1:17" x14ac:dyDescent="0.35">
      <c r="A26" s="11"/>
      <c r="B26" s="12"/>
      <c r="C26" s="12"/>
      <c r="D26" s="47" t="s">
        <v>15</v>
      </c>
      <c r="E26" s="9">
        <v>1</v>
      </c>
      <c r="F26" s="14">
        <v>26</v>
      </c>
      <c r="G26" s="10">
        <v>7</v>
      </c>
    </row>
    <row r="27" spans="1:17" x14ac:dyDescent="0.35">
      <c r="A27" s="18"/>
      <c r="B27" s="18"/>
      <c r="C27" s="18"/>
      <c r="D27" s="48"/>
      <c r="E27" s="20">
        <v>2</v>
      </c>
      <c r="F27" s="7">
        <v>30</v>
      </c>
      <c r="G27" s="21">
        <v>7</v>
      </c>
      <c r="K27" t="s">
        <v>17</v>
      </c>
    </row>
    <row r="28" spans="1:17" x14ac:dyDescent="0.35">
      <c r="A28" s="18"/>
      <c r="B28" s="18"/>
      <c r="C28" s="18" t="s">
        <v>18</v>
      </c>
      <c r="D28" s="48"/>
      <c r="E28" s="20">
        <v>3</v>
      </c>
      <c r="F28" s="7">
        <v>28</v>
      </c>
      <c r="G28" s="21">
        <v>21</v>
      </c>
      <c r="K28" s="43"/>
      <c r="L28" s="50" t="s">
        <v>2</v>
      </c>
      <c r="M28" s="51"/>
      <c r="N28" s="50" t="s">
        <v>3</v>
      </c>
      <c r="O28" s="51"/>
    </row>
    <row r="29" spans="1:17" x14ac:dyDescent="0.35">
      <c r="A29" s="18"/>
      <c r="B29" s="18"/>
      <c r="C29" s="18"/>
      <c r="D29" s="48"/>
      <c r="E29" s="20">
        <v>4</v>
      </c>
      <c r="F29" s="7">
        <v>37</v>
      </c>
      <c r="G29" s="21">
        <v>24</v>
      </c>
      <c r="K29" s="43"/>
      <c r="L29" s="7" t="s">
        <v>29</v>
      </c>
      <c r="M29" s="7" t="s">
        <v>30</v>
      </c>
      <c r="N29" s="7" t="s">
        <v>29</v>
      </c>
      <c r="O29" s="7" t="s">
        <v>30</v>
      </c>
    </row>
    <row r="30" spans="1:17" ht="15" thickBot="1" x14ac:dyDescent="0.4">
      <c r="A30" s="24">
        <v>43236</v>
      </c>
      <c r="B30" s="18">
        <v>17</v>
      </c>
      <c r="C30" s="37"/>
      <c r="D30" s="49"/>
      <c r="E30" s="26">
        <v>5</v>
      </c>
      <c r="F30" s="27">
        <v>32</v>
      </c>
      <c r="G30" s="28">
        <v>20</v>
      </c>
      <c r="K30" s="7" t="s">
        <v>31</v>
      </c>
      <c r="L30" s="44">
        <v>239.682417542211</v>
      </c>
      <c r="M30" s="44">
        <v>22.275317615447118</v>
      </c>
      <c r="N30" s="44">
        <v>216.40967614880475</v>
      </c>
      <c r="O30" s="44">
        <v>20.112423433903789</v>
      </c>
    </row>
    <row r="31" spans="1:17" x14ac:dyDescent="0.35">
      <c r="A31" s="18"/>
      <c r="B31" s="18" t="s">
        <v>23</v>
      </c>
      <c r="C31" s="12"/>
      <c r="D31" s="47" t="s">
        <v>20</v>
      </c>
      <c r="E31" s="9">
        <v>1</v>
      </c>
      <c r="F31" s="14">
        <v>33</v>
      </c>
      <c r="G31" s="10">
        <v>18</v>
      </c>
      <c r="K31" s="7" t="s">
        <v>32</v>
      </c>
      <c r="L31" s="45">
        <v>4.6655687843729288</v>
      </c>
      <c r="M31" s="45">
        <v>0.43360304687480794</v>
      </c>
      <c r="N31" s="45">
        <v>6.7070621377485393</v>
      </c>
      <c r="O31" s="45">
        <v>0.62333291243016176</v>
      </c>
    </row>
    <row r="32" spans="1:17" x14ac:dyDescent="0.35">
      <c r="A32" s="18"/>
      <c r="B32" s="18"/>
      <c r="C32" s="18"/>
      <c r="D32" s="48"/>
      <c r="E32" s="20">
        <v>2</v>
      </c>
      <c r="F32" s="7">
        <v>32</v>
      </c>
      <c r="G32" s="21">
        <v>10</v>
      </c>
    </row>
    <row r="33" spans="1:15" x14ac:dyDescent="0.35">
      <c r="A33" s="18"/>
      <c r="B33" s="18"/>
      <c r="C33" s="18" t="s">
        <v>24</v>
      </c>
      <c r="D33" s="48"/>
      <c r="E33" s="20">
        <v>3</v>
      </c>
      <c r="F33" s="7">
        <v>29</v>
      </c>
      <c r="G33" s="21">
        <v>4</v>
      </c>
    </row>
    <row r="34" spans="1:15" x14ac:dyDescent="0.35">
      <c r="A34" s="18"/>
      <c r="B34" s="18"/>
      <c r="C34" s="18"/>
      <c r="D34" s="48"/>
      <c r="E34" s="20">
        <v>4</v>
      </c>
      <c r="F34" s="7">
        <v>23</v>
      </c>
      <c r="G34" s="21">
        <v>15</v>
      </c>
    </row>
    <row r="35" spans="1:15" ht="15" thickBot="1" x14ac:dyDescent="0.4">
      <c r="A35" s="37"/>
      <c r="B35" s="37"/>
      <c r="C35" s="37"/>
      <c r="D35" s="49"/>
      <c r="E35" s="26">
        <v>5</v>
      </c>
      <c r="F35" s="27">
        <v>25</v>
      </c>
      <c r="G35" s="28">
        <v>22</v>
      </c>
      <c r="K35" t="s">
        <v>23</v>
      </c>
    </row>
    <row r="36" spans="1:15" x14ac:dyDescent="0.35">
      <c r="E36" s="3" t="s">
        <v>25</v>
      </c>
      <c r="F36" s="38">
        <f>SUM(F26:F35)/10</f>
        <v>29.5</v>
      </c>
      <c r="G36" s="38">
        <f>SUM(G26:G35)/10</f>
        <v>14.8</v>
      </c>
      <c r="K36" s="43"/>
      <c r="L36" s="50" t="s">
        <v>2</v>
      </c>
      <c r="M36" s="51"/>
      <c r="N36" s="50" t="s">
        <v>3</v>
      </c>
      <c r="O36" s="51"/>
    </row>
    <row r="37" spans="1:15" ht="15.5" x14ac:dyDescent="0.35">
      <c r="E37" s="3" t="s">
        <v>26</v>
      </c>
      <c r="F37" s="41">
        <f>F36*8.3333</f>
        <v>245.83234999999999</v>
      </c>
      <c r="G37" s="41">
        <f>G36*8.3333</f>
        <v>123.33284</v>
      </c>
      <c r="K37" s="43"/>
      <c r="L37" s="7" t="s">
        <v>29</v>
      </c>
      <c r="M37" s="7" t="s">
        <v>30</v>
      </c>
      <c r="N37" s="7" t="s">
        <v>29</v>
      </c>
      <c r="O37" s="7" t="s">
        <v>30</v>
      </c>
    </row>
    <row r="38" spans="1:15" x14ac:dyDescent="0.35">
      <c r="E38" s="3" t="s">
        <v>27</v>
      </c>
      <c r="F38" s="38">
        <f>F37*10000</f>
        <v>2458323.5</v>
      </c>
      <c r="G38" s="38">
        <f>G37*10000</f>
        <v>1233328.4000000001</v>
      </c>
      <c r="K38" s="7" t="s">
        <v>31</v>
      </c>
      <c r="L38" s="44">
        <v>239.13075528392429</v>
      </c>
      <c r="M38" s="44">
        <v>22.224047888840548</v>
      </c>
      <c r="N38" s="44">
        <v>216.62973037812137</v>
      </c>
      <c r="O38" s="44">
        <v>20.132874570457378</v>
      </c>
    </row>
    <row r="39" spans="1:15" x14ac:dyDescent="0.35">
      <c r="K39" s="7" t="s">
        <v>32</v>
      </c>
      <c r="L39" s="45">
        <v>3.4314298000190688</v>
      </c>
      <c r="M39" s="45">
        <v>0.31890611524340801</v>
      </c>
      <c r="N39" s="45">
        <v>7.3823417880636359</v>
      </c>
      <c r="O39" s="45">
        <v>0.68609124424383328</v>
      </c>
    </row>
    <row r="41" spans="1:15" ht="15.5" x14ac:dyDescent="0.35">
      <c r="F41" s="3" t="s">
        <v>1</v>
      </c>
      <c r="G41" s="3" t="s">
        <v>1</v>
      </c>
    </row>
    <row r="42" spans="1:15" ht="15" thickBot="1" x14ac:dyDescent="0.4">
      <c r="A42" s="4" t="s">
        <v>4</v>
      </c>
      <c r="B42" s="4" t="s">
        <v>5</v>
      </c>
      <c r="C42" s="4" t="s">
        <v>6</v>
      </c>
      <c r="D42" s="4" t="s">
        <v>7</v>
      </c>
      <c r="E42" s="4" t="s">
        <v>8</v>
      </c>
      <c r="F42" s="4" t="s">
        <v>9</v>
      </c>
      <c r="G42" s="4" t="s">
        <v>10</v>
      </c>
      <c r="K42" t="s">
        <v>33</v>
      </c>
    </row>
    <row r="43" spans="1:15" x14ac:dyDescent="0.35">
      <c r="A43" s="11"/>
      <c r="B43" s="12"/>
      <c r="C43" s="12"/>
      <c r="D43" s="47" t="s">
        <v>15</v>
      </c>
      <c r="E43" s="9">
        <v>1</v>
      </c>
      <c r="F43" s="14">
        <v>34</v>
      </c>
      <c r="G43" s="10">
        <v>8</v>
      </c>
    </row>
    <row r="44" spans="1:15" x14ac:dyDescent="0.35">
      <c r="A44" s="18"/>
      <c r="B44" s="18"/>
      <c r="C44" s="18"/>
      <c r="D44" s="48"/>
      <c r="E44" s="20">
        <v>2</v>
      </c>
      <c r="F44" s="7">
        <v>31</v>
      </c>
      <c r="G44" s="21">
        <v>7</v>
      </c>
    </row>
    <row r="45" spans="1:15" x14ac:dyDescent="0.35">
      <c r="A45" s="18"/>
      <c r="B45" s="18"/>
      <c r="C45" s="18" t="s">
        <v>18</v>
      </c>
      <c r="D45" s="48"/>
      <c r="E45" s="20">
        <v>3</v>
      </c>
      <c r="F45" s="7">
        <v>26</v>
      </c>
      <c r="G45" s="21">
        <v>16</v>
      </c>
    </row>
    <row r="46" spans="1:15" x14ac:dyDescent="0.35">
      <c r="A46" s="18"/>
      <c r="B46" s="18"/>
      <c r="C46" s="18"/>
      <c r="D46" s="48"/>
      <c r="E46" s="20">
        <v>4</v>
      </c>
      <c r="F46" s="7">
        <v>35</v>
      </c>
      <c r="G46" s="21">
        <v>10</v>
      </c>
    </row>
    <row r="47" spans="1:15" ht="15" thickBot="1" x14ac:dyDescent="0.4">
      <c r="A47" s="24">
        <v>43236</v>
      </c>
      <c r="B47" s="18">
        <v>22</v>
      </c>
      <c r="C47" s="37"/>
      <c r="D47" s="49"/>
      <c r="E47" s="26">
        <v>5</v>
      </c>
      <c r="F47" s="27">
        <v>30</v>
      </c>
      <c r="G47" s="28">
        <v>44</v>
      </c>
    </row>
    <row r="48" spans="1:15" x14ac:dyDescent="0.35">
      <c r="A48" s="18"/>
      <c r="B48" s="18" t="s">
        <v>23</v>
      </c>
      <c r="C48" s="12"/>
      <c r="D48" s="47" t="s">
        <v>20</v>
      </c>
      <c r="E48" s="9">
        <v>1</v>
      </c>
      <c r="F48" s="14">
        <v>28</v>
      </c>
      <c r="G48" s="10">
        <v>14</v>
      </c>
    </row>
    <row r="49" spans="1:7" x14ac:dyDescent="0.35">
      <c r="A49" s="18"/>
      <c r="B49" s="18"/>
      <c r="C49" s="18"/>
      <c r="D49" s="48"/>
      <c r="E49" s="20">
        <v>2</v>
      </c>
      <c r="F49" s="7">
        <v>24</v>
      </c>
      <c r="G49" s="21">
        <v>10</v>
      </c>
    </row>
    <row r="50" spans="1:7" x14ac:dyDescent="0.35">
      <c r="A50" s="18"/>
      <c r="B50" s="18"/>
      <c r="C50" s="18" t="s">
        <v>24</v>
      </c>
      <c r="D50" s="48"/>
      <c r="E50" s="20">
        <v>3</v>
      </c>
      <c r="F50" s="7">
        <v>25</v>
      </c>
      <c r="G50" s="21">
        <v>12</v>
      </c>
    </row>
    <row r="51" spans="1:7" x14ac:dyDescent="0.35">
      <c r="A51" s="18"/>
      <c r="B51" s="18"/>
      <c r="C51" s="18"/>
      <c r="D51" s="48"/>
      <c r="E51" s="20">
        <v>4</v>
      </c>
      <c r="F51" s="7">
        <v>35</v>
      </c>
      <c r="G51" s="21">
        <v>6</v>
      </c>
    </row>
    <row r="52" spans="1:7" ht="15" thickBot="1" x14ac:dyDescent="0.4">
      <c r="A52" s="37"/>
      <c r="B52" s="37"/>
      <c r="C52" s="37"/>
      <c r="D52" s="49"/>
      <c r="E52" s="26">
        <v>5</v>
      </c>
      <c r="F52" s="27">
        <v>31</v>
      </c>
      <c r="G52" s="28">
        <v>11</v>
      </c>
    </row>
    <row r="53" spans="1:7" x14ac:dyDescent="0.35">
      <c r="E53" s="3" t="s">
        <v>25</v>
      </c>
      <c r="F53" s="38">
        <f>SUM(F43:F52)/10</f>
        <v>29.9</v>
      </c>
      <c r="G53" s="38">
        <f>SUM(G43:G52)/10</f>
        <v>13.8</v>
      </c>
    </row>
    <row r="54" spans="1:7" ht="15.5" x14ac:dyDescent="0.35">
      <c r="E54" s="3" t="s">
        <v>26</v>
      </c>
      <c r="F54" s="41">
        <f>F53*8.3333</f>
        <v>249.16566999999998</v>
      </c>
      <c r="G54" s="41">
        <f>G53*8.3333</f>
        <v>114.99954</v>
      </c>
    </row>
    <row r="55" spans="1:7" x14ac:dyDescent="0.35">
      <c r="E55" s="3" t="s">
        <v>27</v>
      </c>
      <c r="F55" s="38">
        <f>F54*10000</f>
        <v>2491656.6999999997</v>
      </c>
      <c r="G55" s="38">
        <f>G54*10000</f>
        <v>1149995.3999999999</v>
      </c>
    </row>
    <row r="58" spans="1:7" ht="15.5" x14ac:dyDescent="0.35">
      <c r="F58" s="3" t="s">
        <v>1</v>
      </c>
      <c r="G58" s="3" t="s">
        <v>1</v>
      </c>
    </row>
    <row r="59" spans="1:7" ht="15" thickBot="1" x14ac:dyDescent="0.4">
      <c r="A59" s="4" t="s">
        <v>4</v>
      </c>
      <c r="B59" s="4" t="s">
        <v>5</v>
      </c>
      <c r="C59" s="4" t="s">
        <v>6</v>
      </c>
      <c r="D59" s="4" t="s">
        <v>7</v>
      </c>
      <c r="E59" s="4" t="s">
        <v>8</v>
      </c>
      <c r="F59" s="4" t="s">
        <v>9</v>
      </c>
      <c r="G59" s="4" t="s">
        <v>10</v>
      </c>
    </row>
    <row r="60" spans="1:7" x14ac:dyDescent="0.35">
      <c r="A60" s="11"/>
      <c r="B60" s="12"/>
      <c r="C60" s="12"/>
      <c r="D60" s="47" t="s">
        <v>15</v>
      </c>
      <c r="E60" s="9">
        <v>1</v>
      </c>
      <c r="F60" s="14">
        <v>27</v>
      </c>
      <c r="G60" s="10">
        <v>16</v>
      </c>
    </row>
    <row r="61" spans="1:7" x14ac:dyDescent="0.35">
      <c r="A61" s="18"/>
      <c r="B61" s="18"/>
      <c r="C61" s="18"/>
      <c r="D61" s="48"/>
      <c r="E61" s="20">
        <v>2</v>
      </c>
      <c r="F61" s="7">
        <v>27</v>
      </c>
      <c r="G61" s="21">
        <v>20</v>
      </c>
    </row>
    <row r="62" spans="1:7" x14ac:dyDescent="0.35">
      <c r="A62" s="18"/>
      <c r="B62" s="18"/>
      <c r="C62" s="18" t="s">
        <v>18</v>
      </c>
      <c r="D62" s="48"/>
      <c r="E62" s="20">
        <v>3</v>
      </c>
      <c r="F62" s="7">
        <v>31</v>
      </c>
      <c r="G62" s="21">
        <v>20</v>
      </c>
    </row>
    <row r="63" spans="1:7" x14ac:dyDescent="0.35">
      <c r="A63" s="18"/>
      <c r="B63" s="18"/>
      <c r="C63" s="18"/>
      <c r="D63" s="48"/>
      <c r="E63" s="20">
        <v>4</v>
      </c>
      <c r="F63" s="7">
        <v>20</v>
      </c>
      <c r="G63" s="21">
        <v>34</v>
      </c>
    </row>
    <row r="64" spans="1:7" ht="15" thickBot="1" x14ac:dyDescent="0.4">
      <c r="A64" s="24">
        <v>43236</v>
      </c>
      <c r="B64" s="18">
        <v>25</v>
      </c>
      <c r="C64" s="37"/>
      <c r="D64" s="49"/>
      <c r="E64" s="26">
        <v>5</v>
      </c>
      <c r="F64" s="27">
        <v>24</v>
      </c>
      <c r="G64" s="28">
        <v>22</v>
      </c>
    </row>
    <row r="65" spans="1:18" x14ac:dyDescent="0.35">
      <c r="A65" s="18"/>
      <c r="B65" s="18" t="s">
        <v>17</v>
      </c>
      <c r="C65" s="12"/>
      <c r="D65" s="47" t="s">
        <v>20</v>
      </c>
      <c r="E65" s="9">
        <v>1</v>
      </c>
      <c r="F65" s="14">
        <v>32</v>
      </c>
      <c r="G65" s="10">
        <v>12</v>
      </c>
    </row>
    <row r="66" spans="1:18" x14ac:dyDescent="0.35">
      <c r="A66" s="18"/>
      <c r="B66" s="18"/>
      <c r="C66" s="18"/>
      <c r="D66" s="48"/>
      <c r="E66" s="20">
        <v>2</v>
      </c>
      <c r="F66" s="7">
        <v>33</v>
      </c>
      <c r="G66" s="21">
        <v>15</v>
      </c>
    </row>
    <row r="67" spans="1:18" x14ac:dyDescent="0.35">
      <c r="A67" s="18"/>
      <c r="B67" s="18"/>
      <c r="C67" s="18" t="s">
        <v>24</v>
      </c>
      <c r="D67" s="48"/>
      <c r="E67" s="20">
        <v>3</v>
      </c>
      <c r="F67" s="7">
        <v>33</v>
      </c>
      <c r="G67" s="21">
        <v>18</v>
      </c>
    </row>
    <row r="68" spans="1:18" x14ac:dyDescent="0.35">
      <c r="A68" s="18"/>
      <c r="B68" s="18"/>
      <c r="C68" s="18"/>
      <c r="D68" s="48"/>
      <c r="E68" s="20">
        <v>4</v>
      </c>
      <c r="F68" s="7">
        <v>22</v>
      </c>
      <c r="G68" s="21">
        <v>18</v>
      </c>
    </row>
    <row r="69" spans="1:18" ht="15" thickBot="1" x14ac:dyDescent="0.4">
      <c r="A69" s="37"/>
      <c r="B69" s="37"/>
      <c r="C69" s="37"/>
      <c r="D69" s="49"/>
      <c r="E69" s="26">
        <v>5</v>
      </c>
      <c r="F69" s="27">
        <v>19</v>
      </c>
      <c r="G69" s="28">
        <v>14</v>
      </c>
    </row>
    <row r="70" spans="1:18" x14ac:dyDescent="0.35">
      <c r="E70" s="3" t="s">
        <v>25</v>
      </c>
      <c r="F70" s="38">
        <f>SUM(F60:F69)/10</f>
        <v>26.8</v>
      </c>
      <c r="G70" s="38">
        <f>SUM(G60:G69)/10</f>
        <v>18.899999999999999</v>
      </c>
    </row>
    <row r="71" spans="1:18" ht="15.5" x14ac:dyDescent="0.35">
      <c r="E71" s="3" t="s">
        <v>26</v>
      </c>
      <c r="F71" s="41">
        <f>F70*8.3333</f>
        <v>223.33243999999999</v>
      </c>
      <c r="G71" s="41">
        <f>G70*8.3333</f>
        <v>157.49936999999997</v>
      </c>
    </row>
    <row r="72" spans="1:18" x14ac:dyDescent="0.35">
      <c r="E72" s="3" t="s">
        <v>27</v>
      </c>
      <c r="F72" s="38">
        <f>F71*10000</f>
        <v>2233324.4</v>
      </c>
      <c r="G72" s="38">
        <f>G71*10000</f>
        <v>1574993.6999999997</v>
      </c>
    </row>
    <row r="75" spans="1:18" ht="15.5" x14ac:dyDescent="0.35">
      <c r="F75" s="3" t="s">
        <v>1</v>
      </c>
      <c r="G75" s="3" t="s">
        <v>1</v>
      </c>
    </row>
    <row r="76" spans="1:18" ht="15" thickBot="1" x14ac:dyDescent="0.4">
      <c r="A76" s="4" t="s">
        <v>4</v>
      </c>
      <c r="B76" s="4" t="s">
        <v>5</v>
      </c>
      <c r="C76" s="4" t="s">
        <v>6</v>
      </c>
      <c r="D76" s="4" t="s">
        <v>7</v>
      </c>
      <c r="E76" s="4" t="s">
        <v>8</v>
      </c>
      <c r="F76" s="4" t="s">
        <v>9</v>
      </c>
      <c r="G76" s="4" t="s">
        <v>10</v>
      </c>
      <c r="O76" s="52"/>
      <c r="P76" s="52"/>
      <c r="Q76" s="52"/>
      <c r="R76" s="52"/>
    </row>
    <row r="77" spans="1:18" x14ac:dyDescent="0.35">
      <c r="A77" s="11"/>
      <c r="B77" s="12"/>
      <c r="C77" s="12"/>
      <c r="D77" s="47" t="s">
        <v>15</v>
      </c>
      <c r="E77" s="9">
        <v>1</v>
      </c>
      <c r="F77" s="14">
        <v>23</v>
      </c>
      <c r="G77" s="10">
        <v>19</v>
      </c>
    </row>
    <row r="78" spans="1:18" x14ac:dyDescent="0.35">
      <c r="A78" s="18"/>
      <c r="B78" s="18"/>
      <c r="C78" s="18"/>
      <c r="D78" s="48"/>
      <c r="E78" s="20">
        <v>2</v>
      </c>
      <c r="F78" s="7">
        <v>23</v>
      </c>
      <c r="G78" s="21">
        <v>29</v>
      </c>
    </row>
    <row r="79" spans="1:18" x14ac:dyDescent="0.35">
      <c r="A79" s="18"/>
      <c r="B79" s="18"/>
      <c r="C79" s="18" t="s">
        <v>18</v>
      </c>
      <c r="D79" s="48"/>
      <c r="E79" s="20">
        <v>3</v>
      </c>
      <c r="F79" s="7">
        <v>26</v>
      </c>
      <c r="G79" s="21">
        <v>19</v>
      </c>
    </row>
    <row r="80" spans="1:18" x14ac:dyDescent="0.35">
      <c r="A80" s="18"/>
      <c r="B80" s="18"/>
      <c r="C80" s="18"/>
      <c r="D80" s="48"/>
      <c r="E80" s="20">
        <v>4</v>
      </c>
      <c r="F80" s="7">
        <v>28</v>
      </c>
      <c r="G80" s="21">
        <v>25</v>
      </c>
    </row>
    <row r="81" spans="1:7" ht="15" thickBot="1" x14ac:dyDescent="0.4">
      <c r="A81" s="24">
        <v>43236</v>
      </c>
      <c r="B81" s="18">
        <v>33</v>
      </c>
      <c r="C81" s="37"/>
      <c r="D81" s="49"/>
      <c r="E81" s="26">
        <v>5</v>
      </c>
      <c r="F81" s="27">
        <v>33</v>
      </c>
      <c r="G81" s="28">
        <v>20</v>
      </c>
    </row>
    <row r="82" spans="1:7" x14ac:dyDescent="0.35">
      <c r="A82" s="18"/>
      <c r="B82" s="18" t="s">
        <v>17</v>
      </c>
      <c r="C82" s="12"/>
      <c r="D82" s="47" t="s">
        <v>20</v>
      </c>
      <c r="E82" s="9">
        <v>1</v>
      </c>
      <c r="F82" s="14">
        <v>36</v>
      </c>
      <c r="G82" s="10">
        <v>23</v>
      </c>
    </row>
    <row r="83" spans="1:7" x14ac:dyDescent="0.35">
      <c r="A83" s="18"/>
      <c r="B83" s="18"/>
      <c r="C83" s="18"/>
      <c r="D83" s="48"/>
      <c r="E83" s="20">
        <v>2</v>
      </c>
      <c r="F83" s="7">
        <v>30</v>
      </c>
      <c r="G83" s="21">
        <v>29</v>
      </c>
    </row>
    <row r="84" spans="1:7" x14ac:dyDescent="0.35">
      <c r="A84" s="18"/>
      <c r="B84" s="18"/>
      <c r="C84" s="18" t="s">
        <v>24</v>
      </c>
      <c r="D84" s="48"/>
      <c r="E84" s="20">
        <v>3</v>
      </c>
      <c r="F84" s="7">
        <v>31</v>
      </c>
      <c r="G84" s="21">
        <v>22</v>
      </c>
    </row>
    <row r="85" spans="1:7" x14ac:dyDescent="0.35">
      <c r="A85" s="18"/>
      <c r="B85" s="18"/>
      <c r="C85" s="18"/>
      <c r="D85" s="48"/>
      <c r="E85" s="20">
        <v>4</v>
      </c>
      <c r="F85" s="7">
        <v>21</v>
      </c>
      <c r="G85" s="21">
        <v>29</v>
      </c>
    </row>
    <row r="86" spans="1:7" ht="15" thickBot="1" x14ac:dyDescent="0.4">
      <c r="A86" s="37"/>
      <c r="B86" s="37"/>
      <c r="C86" s="37"/>
      <c r="D86" s="49"/>
      <c r="E86" s="26">
        <v>5</v>
      </c>
      <c r="F86" s="27">
        <v>34</v>
      </c>
      <c r="G86" s="28">
        <v>22</v>
      </c>
    </row>
    <row r="87" spans="1:7" x14ac:dyDescent="0.35">
      <c r="E87" s="3" t="s">
        <v>25</v>
      </c>
      <c r="F87" s="38">
        <f>SUM(F77:F86)/10</f>
        <v>28.5</v>
      </c>
      <c r="G87" s="38">
        <f>SUM(G77:G86)/10</f>
        <v>23.7</v>
      </c>
    </row>
    <row r="88" spans="1:7" ht="15.5" x14ac:dyDescent="0.35">
      <c r="E88" s="3" t="s">
        <v>26</v>
      </c>
      <c r="F88" s="41">
        <f>F87*8.3333</f>
        <v>237.49904999999998</v>
      </c>
      <c r="G88" s="41">
        <f>G87*8.3333</f>
        <v>197.49920999999998</v>
      </c>
    </row>
    <row r="89" spans="1:7" x14ac:dyDescent="0.35">
      <c r="E89" s="3" t="s">
        <v>27</v>
      </c>
      <c r="F89" s="38">
        <f>F88*10000</f>
        <v>2374990.5</v>
      </c>
      <c r="G89" s="38">
        <f>G88*10000</f>
        <v>1974992.0999999999</v>
      </c>
    </row>
    <row r="92" spans="1:7" ht="15.5" x14ac:dyDescent="0.35">
      <c r="F92" s="3" t="s">
        <v>1</v>
      </c>
      <c r="G92" s="3" t="s">
        <v>1</v>
      </c>
    </row>
    <row r="93" spans="1:7" ht="15" thickBot="1" x14ac:dyDescent="0.4">
      <c r="A93" s="4" t="s">
        <v>4</v>
      </c>
      <c r="B93" s="4" t="s">
        <v>5</v>
      </c>
      <c r="C93" s="4" t="s">
        <v>6</v>
      </c>
      <c r="D93" s="4" t="s">
        <v>7</v>
      </c>
      <c r="E93" s="4" t="s">
        <v>8</v>
      </c>
      <c r="F93" s="4" t="s">
        <v>9</v>
      </c>
      <c r="G93" s="4" t="s">
        <v>10</v>
      </c>
    </row>
    <row r="94" spans="1:7" x14ac:dyDescent="0.35">
      <c r="A94" s="11"/>
      <c r="B94" s="12"/>
      <c r="C94" s="12"/>
      <c r="D94" s="47" t="s">
        <v>20</v>
      </c>
      <c r="E94" s="9">
        <v>1</v>
      </c>
      <c r="F94" s="14">
        <v>27</v>
      </c>
      <c r="G94" s="10">
        <v>29</v>
      </c>
    </row>
    <row r="95" spans="1:7" x14ac:dyDescent="0.35">
      <c r="A95" s="18"/>
      <c r="B95" s="18"/>
      <c r="C95" s="18"/>
      <c r="D95" s="48"/>
      <c r="E95" s="20">
        <v>2</v>
      </c>
      <c r="F95" s="7">
        <v>24</v>
      </c>
      <c r="G95" s="21">
        <v>14</v>
      </c>
    </row>
    <row r="96" spans="1:7" x14ac:dyDescent="0.35">
      <c r="A96" s="18"/>
      <c r="B96" s="18"/>
      <c r="C96" s="18" t="s">
        <v>18</v>
      </c>
      <c r="D96" s="48"/>
      <c r="E96" s="20">
        <v>3</v>
      </c>
      <c r="F96" s="7">
        <v>24</v>
      </c>
      <c r="G96" s="21">
        <v>16</v>
      </c>
    </row>
    <row r="97" spans="1:7" x14ac:dyDescent="0.35">
      <c r="A97" s="18"/>
      <c r="B97" s="18"/>
      <c r="C97" s="18"/>
      <c r="D97" s="48"/>
      <c r="E97" s="20">
        <v>4</v>
      </c>
      <c r="F97" s="7">
        <v>25</v>
      </c>
      <c r="G97" s="21">
        <v>19</v>
      </c>
    </row>
    <row r="98" spans="1:7" ht="15" thickBot="1" x14ac:dyDescent="0.4">
      <c r="A98" s="24">
        <v>43236</v>
      </c>
      <c r="B98" s="18">
        <v>39</v>
      </c>
      <c r="C98" s="37"/>
      <c r="D98" s="49"/>
      <c r="E98" s="26">
        <v>5</v>
      </c>
      <c r="F98" s="27">
        <v>30</v>
      </c>
      <c r="G98" s="28">
        <v>14</v>
      </c>
    </row>
    <row r="99" spans="1:7" x14ac:dyDescent="0.35">
      <c r="A99" s="18"/>
      <c r="B99" s="18" t="s">
        <v>23</v>
      </c>
      <c r="C99" s="12"/>
      <c r="D99" s="47" t="s">
        <v>15</v>
      </c>
      <c r="E99" s="9">
        <v>1</v>
      </c>
      <c r="F99" s="14">
        <v>26</v>
      </c>
      <c r="G99" s="10">
        <v>28</v>
      </c>
    </row>
    <row r="100" spans="1:7" x14ac:dyDescent="0.35">
      <c r="A100" s="18"/>
      <c r="B100" s="18"/>
      <c r="C100" s="18"/>
      <c r="D100" s="48"/>
      <c r="E100" s="20">
        <v>2</v>
      </c>
      <c r="F100" s="7">
        <v>31</v>
      </c>
      <c r="G100" s="21">
        <v>24</v>
      </c>
    </row>
    <row r="101" spans="1:7" x14ac:dyDescent="0.35">
      <c r="A101" s="18"/>
      <c r="B101" s="18"/>
      <c r="C101" s="18" t="s">
        <v>24</v>
      </c>
      <c r="D101" s="48"/>
      <c r="E101" s="20">
        <v>3</v>
      </c>
      <c r="F101" s="7">
        <v>25</v>
      </c>
      <c r="G101" s="21">
        <v>8</v>
      </c>
    </row>
    <row r="102" spans="1:7" x14ac:dyDescent="0.35">
      <c r="A102" s="18"/>
      <c r="B102" s="18"/>
      <c r="C102" s="18"/>
      <c r="D102" s="48"/>
      <c r="E102" s="20">
        <v>4</v>
      </c>
      <c r="F102" s="7">
        <v>24</v>
      </c>
      <c r="G102" s="21">
        <v>24</v>
      </c>
    </row>
    <row r="103" spans="1:7" ht="15" thickBot="1" x14ac:dyDescent="0.4">
      <c r="A103" s="37"/>
      <c r="B103" s="37"/>
      <c r="C103" s="37"/>
      <c r="D103" s="49"/>
      <c r="E103" s="26">
        <v>5</v>
      </c>
      <c r="F103" s="27">
        <v>27</v>
      </c>
      <c r="G103" s="28">
        <v>25</v>
      </c>
    </row>
    <row r="104" spans="1:7" x14ac:dyDescent="0.35">
      <c r="E104" s="3" t="s">
        <v>25</v>
      </c>
      <c r="F104" s="38">
        <f>SUM(F94:F103)/10</f>
        <v>26.3</v>
      </c>
      <c r="G104" s="38">
        <f>SUM(G94:G103)/10</f>
        <v>20.100000000000001</v>
      </c>
    </row>
    <row r="105" spans="1:7" ht="15.5" x14ac:dyDescent="0.35">
      <c r="E105" s="3" t="s">
        <v>26</v>
      </c>
      <c r="F105" s="41">
        <f>F104*8.3333</f>
        <v>219.16578999999999</v>
      </c>
      <c r="G105" s="41">
        <f>G104*8.3333</f>
        <v>167.49933000000001</v>
      </c>
    </row>
    <row r="106" spans="1:7" x14ac:dyDescent="0.35">
      <c r="E106" s="3" t="s">
        <v>27</v>
      </c>
      <c r="F106" s="38">
        <f>F105*10000</f>
        <v>2191657.9</v>
      </c>
      <c r="G106" s="38">
        <f>G105*10000</f>
        <v>1674993.3</v>
      </c>
    </row>
    <row r="109" spans="1:7" ht="15.5" x14ac:dyDescent="0.35">
      <c r="F109" s="3" t="s">
        <v>1</v>
      </c>
      <c r="G109" s="3" t="s">
        <v>1</v>
      </c>
    </row>
    <row r="110" spans="1:7" ht="15" thickBot="1" x14ac:dyDescent="0.4">
      <c r="A110" s="4" t="s">
        <v>4</v>
      </c>
      <c r="B110" s="4" t="s">
        <v>5</v>
      </c>
      <c r="C110" s="4" t="s">
        <v>6</v>
      </c>
      <c r="D110" s="4" t="s">
        <v>7</v>
      </c>
      <c r="E110" s="4" t="s">
        <v>8</v>
      </c>
      <c r="F110" s="4" t="s">
        <v>9</v>
      </c>
      <c r="G110" s="4" t="s">
        <v>10</v>
      </c>
    </row>
    <row r="111" spans="1:7" x14ac:dyDescent="0.35">
      <c r="A111" s="11"/>
      <c r="B111" s="12"/>
      <c r="C111" s="12"/>
      <c r="D111" s="47" t="s">
        <v>15</v>
      </c>
      <c r="E111" s="9">
        <v>1</v>
      </c>
      <c r="F111" s="14">
        <v>25</v>
      </c>
      <c r="G111" s="10">
        <v>15</v>
      </c>
    </row>
    <row r="112" spans="1:7" x14ac:dyDescent="0.35">
      <c r="A112" s="18"/>
      <c r="B112" s="18"/>
      <c r="C112" s="18"/>
      <c r="D112" s="48"/>
      <c r="E112" s="20">
        <v>2</v>
      </c>
      <c r="F112" s="7">
        <v>23</v>
      </c>
      <c r="G112" s="21">
        <v>10</v>
      </c>
    </row>
    <row r="113" spans="1:7" x14ac:dyDescent="0.35">
      <c r="A113" s="18"/>
      <c r="B113" s="18"/>
      <c r="C113" s="18" t="s">
        <v>18</v>
      </c>
      <c r="D113" s="48"/>
      <c r="E113" s="20">
        <v>3</v>
      </c>
      <c r="F113" s="7">
        <v>19</v>
      </c>
      <c r="G113" s="21">
        <v>11</v>
      </c>
    </row>
    <row r="114" spans="1:7" x14ac:dyDescent="0.35">
      <c r="A114" s="18"/>
      <c r="B114" s="18"/>
      <c r="C114" s="18"/>
      <c r="D114" s="48"/>
      <c r="E114" s="20">
        <v>4</v>
      </c>
      <c r="F114" s="7">
        <v>22</v>
      </c>
      <c r="G114" s="21">
        <v>25</v>
      </c>
    </row>
    <row r="115" spans="1:7" ht="15" thickBot="1" x14ac:dyDescent="0.4">
      <c r="A115" s="24">
        <v>43236</v>
      </c>
      <c r="B115" s="18">
        <v>41</v>
      </c>
      <c r="C115" s="37"/>
      <c r="D115" s="49"/>
      <c r="E115" s="26">
        <v>5</v>
      </c>
      <c r="F115" s="27">
        <v>25</v>
      </c>
      <c r="G115" s="28">
        <v>12</v>
      </c>
    </row>
    <row r="116" spans="1:7" x14ac:dyDescent="0.35">
      <c r="A116" s="18"/>
      <c r="B116" s="18" t="s">
        <v>23</v>
      </c>
      <c r="C116" s="12"/>
      <c r="D116" s="47" t="s">
        <v>20</v>
      </c>
      <c r="E116" s="9">
        <v>1</v>
      </c>
      <c r="F116" s="14">
        <v>33</v>
      </c>
      <c r="G116" s="10">
        <v>16</v>
      </c>
    </row>
    <row r="117" spans="1:7" x14ac:dyDescent="0.35">
      <c r="A117" s="18"/>
      <c r="B117" s="18"/>
      <c r="C117" s="18"/>
      <c r="D117" s="48"/>
      <c r="E117" s="20">
        <v>2</v>
      </c>
      <c r="F117" s="7">
        <v>33</v>
      </c>
      <c r="G117" s="21">
        <v>10</v>
      </c>
    </row>
    <row r="118" spans="1:7" x14ac:dyDescent="0.35">
      <c r="A118" s="18"/>
      <c r="B118" s="18"/>
      <c r="C118" s="18" t="s">
        <v>24</v>
      </c>
      <c r="D118" s="48"/>
      <c r="E118" s="20">
        <v>3</v>
      </c>
      <c r="F118" s="7">
        <v>23</v>
      </c>
      <c r="G118" s="21">
        <v>16</v>
      </c>
    </row>
    <row r="119" spans="1:7" x14ac:dyDescent="0.35">
      <c r="A119" s="18"/>
      <c r="B119" s="18"/>
      <c r="C119" s="18"/>
      <c r="D119" s="48"/>
      <c r="E119" s="20">
        <v>4</v>
      </c>
      <c r="F119" s="7">
        <v>31</v>
      </c>
      <c r="G119" s="21">
        <v>13</v>
      </c>
    </row>
    <row r="120" spans="1:7" ht="15" thickBot="1" x14ac:dyDescent="0.4">
      <c r="A120" s="37"/>
      <c r="B120" s="37"/>
      <c r="C120" s="37"/>
      <c r="D120" s="49"/>
      <c r="E120" s="26">
        <v>5</v>
      </c>
      <c r="F120" s="27">
        <v>25</v>
      </c>
      <c r="G120" s="28">
        <v>15</v>
      </c>
    </row>
    <row r="121" spans="1:7" x14ac:dyDescent="0.35">
      <c r="E121" s="3" t="s">
        <v>25</v>
      </c>
      <c r="F121" s="38">
        <f>SUM(F111:F120)/10</f>
        <v>25.9</v>
      </c>
      <c r="G121" s="38">
        <f>SUM(G111:G120)/10</f>
        <v>14.3</v>
      </c>
    </row>
    <row r="122" spans="1:7" ht="15.5" x14ac:dyDescent="0.35">
      <c r="E122" s="3" t="s">
        <v>26</v>
      </c>
      <c r="F122" s="41">
        <f>F121*8.3333</f>
        <v>215.83246999999997</v>
      </c>
      <c r="G122" s="41">
        <f>G121*8.3333</f>
        <v>119.16619</v>
      </c>
    </row>
    <row r="123" spans="1:7" x14ac:dyDescent="0.35">
      <c r="E123" s="3" t="s">
        <v>27</v>
      </c>
      <c r="F123" s="38">
        <f>F122*10000</f>
        <v>2158324.6999999997</v>
      </c>
      <c r="G123" s="38">
        <f>G122*10000</f>
        <v>1191661.8999999999</v>
      </c>
    </row>
    <row r="126" spans="1:7" ht="15.5" x14ac:dyDescent="0.35">
      <c r="F126" s="3" t="s">
        <v>1</v>
      </c>
      <c r="G126" s="3" t="s">
        <v>1</v>
      </c>
    </row>
    <row r="127" spans="1:7" ht="15" thickBot="1" x14ac:dyDescent="0.4">
      <c r="A127" s="4" t="s">
        <v>4</v>
      </c>
      <c r="B127" s="4" t="s">
        <v>5</v>
      </c>
      <c r="C127" s="4" t="s">
        <v>6</v>
      </c>
      <c r="D127" s="4" t="s">
        <v>7</v>
      </c>
      <c r="E127" s="4" t="s">
        <v>8</v>
      </c>
      <c r="F127" s="4" t="s">
        <v>9</v>
      </c>
      <c r="G127" s="4" t="s">
        <v>10</v>
      </c>
    </row>
    <row r="128" spans="1:7" x14ac:dyDescent="0.35">
      <c r="A128" s="11"/>
      <c r="B128" s="12"/>
      <c r="C128" s="12"/>
      <c r="D128" s="47" t="s">
        <v>15</v>
      </c>
      <c r="E128" s="9">
        <v>1</v>
      </c>
      <c r="F128" s="14">
        <v>26</v>
      </c>
      <c r="G128" s="10">
        <v>11</v>
      </c>
    </row>
    <row r="129" spans="1:7" x14ac:dyDescent="0.35">
      <c r="A129" s="18"/>
      <c r="B129" s="18"/>
      <c r="C129" s="18"/>
      <c r="D129" s="48"/>
      <c r="E129" s="20">
        <v>2</v>
      </c>
      <c r="F129" s="7">
        <v>28</v>
      </c>
      <c r="G129" s="21">
        <v>23</v>
      </c>
    </row>
    <row r="130" spans="1:7" x14ac:dyDescent="0.35">
      <c r="A130" s="18"/>
      <c r="B130" s="18"/>
      <c r="C130" s="18" t="s">
        <v>18</v>
      </c>
      <c r="D130" s="48"/>
      <c r="E130" s="20">
        <v>3</v>
      </c>
      <c r="F130" s="7">
        <v>37</v>
      </c>
      <c r="G130" s="21">
        <v>28</v>
      </c>
    </row>
    <row r="131" spans="1:7" x14ac:dyDescent="0.35">
      <c r="A131" s="18"/>
      <c r="B131" s="18"/>
      <c r="C131" s="18"/>
      <c r="D131" s="48"/>
      <c r="E131" s="20">
        <v>4</v>
      </c>
      <c r="F131" s="7">
        <v>28</v>
      </c>
      <c r="G131" s="21">
        <v>27</v>
      </c>
    </row>
    <row r="132" spans="1:7" ht="15" thickBot="1" x14ac:dyDescent="0.4">
      <c r="A132" s="24">
        <v>43236</v>
      </c>
      <c r="B132" s="18">
        <v>42</v>
      </c>
      <c r="C132" s="37"/>
      <c r="D132" s="49"/>
      <c r="E132" s="26">
        <v>5</v>
      </c>
      <c r="F132" s="27">
        <v>25</v>
      </c>
      <c r="G132" s="28">
        <v>20</v>
      </c>
    </row>
    <row r="133" spans="1:7" x14ac:dyDescent="0.35">
      <c r="A133" s="18"/>
      <c r="B133" s="18" t="s">
        <v>17</v>
      </c>
      <c r="C133" s="12"/>
      <c r="D133" s="47" t="s">
        <v>20</v>
      </c>
      <c r="E133" s="9">
        <v>1</v>
      </c>
      <c r="F133" s="14">
        <v>25</v>
      </c>
      <c r="G133" s="10">
        <v>15</v>
      </c>
    </row>
    <row r="134" spans="1:7" x14ac:dyDescent="0.35">
      <c r="A134" s="18"/>
      <c r="B134" s="18"/>
      <c r="C134" s="18"/>
      <c r="D134" s="48"/>
      <c r="E134" s="20">
        <v>2</v>
      </c>
      <c r="F134" s="7">
        <v>15</v>
      </c>
      <c r="G134" s="21">
        <v>16</v>
      </c>
    </row>
    <row r="135" spans="1:7" x14ac:dyDescent="0.35">
      <c r="A135" s="18"/>
      <c r="B135" s="18"/>
      <c r="C135" s="18" t="s">
        <v>24</v>
      </c>
      <c r="D135" s="48"/>
      <c r="E135" s="20">
        <v>3</v>
      </c>
      <c r="F135" s="7">
        <v>24</v>
      </c>
      <c r="G135" s="21">
        <v>13</v>
      </c>
    </row>
    <row r="136" spans="1:7" x14ac:dyDescent="0.35">
      <c r="A136" s="18"/>
      <c r="B136" s="18"/>
      <c r="C136" s="18"/>
      <c r="D136" s="48"/>
      <c r="E136" s="20">
        <v>4</v>
      </c>
      <c r="F136" s="7">
        <v>29</v>
      </c>
      <c r="G136" s="21">
        <v>9</v>
      </c>
    </row>
    <row r="137" spans="1:7" ht="15" thickBot="1" x14ac:dyDescent="0.4">
      <c r="A137" s="37"/>
      <c r="B137" s="37"/>
      <c r="C137" s="37"/>
      <c r="D137" s="49"/>
      <c r="E137" s="26">
        <v>5</v>
      </c>
      <c r="F137" s="27">
        <v>23</v>
      </c>
      <c r="G137" s="28">
        <v>19</v>
      </c>
    </row>
    <row r="138" spans="1:7" x14ac:dyDescent="0.35">
      <c r="E138" s="3" t="s">
        <v>25</v>
      </c>
      <c r="F138" s="38">
        <f>SUM(F128:F137)/10</f>
        <v>26</v>
      </c>
      <c r="G138" s="38">
        <f>SUM(G128:G137)/10</f>
        <v>18.100000000000001</v>
      </c>
    </row>
    <row r="139" spans="1:7" ht="15.5" x14ac:dyDescent="0.35">
      <c r="E139" s="3" t="s">
        <v>26</v>
      </c>
      <c r="F139" s="41">
        <f>F138*8.3333</f>
        <v>216.66579999999999</v>
      </c>
      <c r="G139" s="41">
        <f>G138*8.3333</f>
        <v>150.83273</v>
      </c>
    </row>
    <row r="140" spans="1:7" x14ac:dyDescent="0.35">
      <c r="E140" s="3" t="s">
        <v>27</v>
      </c>
      <c r="F140" s="38">
        <f>F139*10000</f>
        <v>2166658</v>
      </c>
      <c r="G140" s="38">
        <f>G139*10000</f>
        <v>1508327.3</v>
      </c>
    </row>
  </sheetData>
  <mergeCells count="24">
    <mergeCell ref="D116:D120"/>
    <mergeCell ref="D128:D132"/>
    <mergeCell ref="D133:D137"/>
    <mergeCell ref="Q76:R76"/>
    <mergeCell ref="D77:D81"/>
    <mergeCell ref="D82:D86"/>
    <mergeCell ref="D99:D103"/>
    <mergeCell ref="D111:D115"/>
    <mergeCell ref="D94:D98"/>
    <mergeCell ref="D31:D35"/>
    <mergeCell ref="L36:M36"/>
    <mergeCell ref="N36:O36"/>
    <mergeCell ref="D43:D47"/>
    <mergeCell ref="D48:D52"/>
    <mergeCell ref="D60:D64"/>
    <mergeCell ref="D65:D69"/>
    <mergeCell ref="O76:P76"/>
    <mergeCell ref="N7:O7"/>
    <mergeCell ref="P7:Q7"/>
    <mergeCell ref="D9:D13"/>
    <mergeCell ref="D14:D18"/>
    <mergeCell ref="D26:D30"/>
    <mergeCell ref="L28:M28"/>
    <mergeCell ref="N28:O28"/>
  </mergeCells>
  <pageMargins left="0.7" right="0.7" top="0.75" bottom="0.75" header="0.3" footer="0.3"/>
  <pageSetup orientation="portrait" r:id="rId1"/>
  <rowBreaks count="3" manualBreakCount="3">
    <brk id="39" max="16383" man="1"/>
    <brk id="73" max="16383" man="1"/>
    <brk id="10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2018-05-18T15:30:11Z</dcterms:modified>
</cp:coreProperties>
</file>